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85" windowHeight="9135" activeTab="1"/>
  </bookViews>
  <sheets>
    <sheet name="2016" sheetId="1" r:id="rId1"/>
    <sheet name="2017-2018" sheetId="2" r:id="rId2"/>
  </sheets>
  <definedNames/>
  <calcPr fullCalcOnLoad="1"/>
</workbook>
</file>

<file path=xl/sharedStrings.xml><?xml version="1.0" encoding="utf-8"?>
<sst xmlns="http://schemas.openxmlformats.org/spreadsheetml/2006/main" count="254" uniqueCount="147">
  <si>
    <t>000</t>
  </si>
  <si>
    <t>Иные межбюджетные трансферты</t>
  </si>
  <si>
    <t>Код бюджетной классификации</t>
  </si>
  <si>
    <t>Наименование показателя</t>
  </si>
  <si>
    <t>Утверждено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</si>
  <si>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</si>
  <si>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</si>
  <si>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</si>
  <si>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</si>
  <si>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</si>
  <si>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</si>
  <si>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</si>
  <si>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1 08 00000 00 0000 000</t>
  </si>
  <si>
    <t>ГОСУДАРСТВЕННАЯ ПОШЛИНА</t>
  </si>
  <si>
    <t>1 08 07175 01 1000 110</t>
  </si>
  <si>
    <t>1 11 00000 00 0000 000</t>
  </si>
  <si>
    <t>ДОХОДЫ ОТ ИСПОЛЬЗОВАНИЯ ИМУЩЕСТВА, НАХОДЯЩЕГОСЯ В ГОСУДАРСТВЕННОЙ И МУНИЦИПАЛЬНОЙ СОБСТВЕННОСТИ.</t>
  </si>
  <si>
    <t>1 11 05035 10 0000 120</t>
  </si>
  <si>
    <t>1 17 00000 00 0000 000</t>
  </si>
  <si>
    <t>ПРОЧИЕ НЕНАЛОГОВЫЕ ДОХОДЫ.</t>
  </si>
  <si>
    <t>1 17 05050 10 0000 180</t>
  </si>
  <si>
    <t>Прочие неналоговые доходы бюджетов поселений</t>
  </si>
  <si>
    <t>1 17 01050 10 0000 180</t>
  </si>
  <si>
    <t>Невыясненные поступления, зачисляемые в бюджеты поселений</t>
  </si>
  <si>
    <t>БЕЗВОЗМЕЗДНЫЕ ПОСТУПЛЕНИЯ</t>
  </si>
  <si>
    <t>2  02 01001 10 0000  151</t>
  </si>
  <si>
    <t>2  02 01001 10  0000 151</t>
  </si>
  <si>
    <t>2  02 03015 10 0000 151</t>
  </si>
  <si>
    <t>2 02 04000 00 0000 151</t>
  </si>
  <si>
    <t>2 02 04999 10 0000 151</t>
  </si>
  <si>
    <t>Прочие межбюджетные трансферты, передаваемые бюджетам поселений</t>
  </si>
  <si>
    <t xml:space="preserve"> </t>
  </si>
  <si>
    <t>Собственные доходы.</t>
  </si>
  <si>
    <t>Всего доходов</t>
  </si>
  <si>
    <t>Госпошлина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 поселения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</si>
  <si>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</si>
  <si>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</si>
  <si>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</si>
  <si>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</si>
  <si>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</si>
  <si>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</si>
  <si>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2 02 03024 10 0000 151</t>
  </si>
  <si>
    <t>Прочие субвенции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</si>
  <si>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</si>
  <si>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1 13 00000 00 0000 000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</si>
  <si>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</si>
  <si>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</si>
  <si>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</si>
  <si>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</si>
  <si>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</si>
  <si>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</si>
  <si>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1 06 06013 10 2000 110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</si>
  <si>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</si>
  <si>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1 06 06013 10 3000 110</t>
  </si>
  <si>
    <t>Суммы денежных взысканий (штрафов)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</si>
  <si>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</si>
  <si>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1 06 06023 10 2000 110</t>
  </si>
  <si>
    <t xml:space="preserve"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</si>
  <si>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1 06 06023 10 3000 110</t>
  </si>
  <si>
    <t>Суммы денежных взысканий (штрафов)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</si>
  <si>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</si>
  <si>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1 11 05013 10 0000 120</t>
  </si>
  <si>
    <t>1 11 05025 10 0000 120</t>
  </si>
  <si>
    <t>Доходы, получаемые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</si>
  <si>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1 13 01995 10 0000 130</t>
  </si>
  <si>
    <t xml:space="preserve">Прочие доходы от оказания платных услуг работ получателями средств бюджетов поселений </t>
  </si>
  <si>
    <t>1 13 02995 10 0000 130</t>
  </si>
  <si>
    <t xml:space="preserve"> Прочие доходы от компенсации затрат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</si>
  <si>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</si>
  <si>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2 00 00000 00 0000 000</t>
  </si>
  <si>
    <t>2  02 03999 10 0000 151</t>
  </si>
  <si>
    <t>фактически исполнено на 01.04.2012</t>
  </si>
  <si>
    <t>% исполнения</t>
  </si>
  <si>
    <t>Изменение</t>
  </si>
  <si>
    <t>1 01 02010 01 2000 110</t>
  </si>
  <si>
    <t>Пени по налогу на доходы физицеских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сос татьями 227,227.1 и 228 Налогового кодекса РФ</t>
  </si>
  <si>
    <t>1 01 02010 01 3000 110</t>
  </si>
  <si>
    <t xml:space="preserve">Суммы денежных взысканий (штрафов) по налогу на доходы физицеских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сос татьями 227,227.1 и 228 </t>
  </si>
  <si>
    <t xml:space="preserve">Налог на доходы физических лиц с доходов, получаемых физическими лицами в соответствии со статьей 228 Налогового кодекса Российской Федерации </t>
  </si>
  <si>
    <t>1 01 02030 01 2000 110</t>
  </si>
  <si>
    <t xml:space="preserve">Пени по налогу на доходы физических лиц с доходов, получаемых физическими лицами в соответствии со статьей 228 Налогового кодекса Российской Федерации </t>
  </si>
  <si>
    <t>1 01 02030 01 3000 110</t>
  </si>
  <si>
    <t xml:space="preserve">Суммы денежных взысканий (штрафов) по налогу на доходы физических лиц с доходов, получаемых физическими лицами в соответствии со статьей 228 Налогового кодекса Российской Федерации </t>
  </si>
  <si>
    <t>1 14 06025 10 0000 430</t>
  </si>
  <si>
    <t xml:space="preserve">                                    Приложение №1</t>
  </si>
  <si>
    <t>изм</t>
  </si>
  <si>
    <t>Утверждено на 01.07.2012</t>
  </si>
  <si>
    <t>1 16 00000 00 0000 000</t>
  </si>
  <si>
    <t>ШТРАФЫ, САНКЦИИ, ВОЗМЕЩЕНИЕ УЩЕРБА</t>
  </si>
  <si>
    <t>ШТРА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</si>
  <si>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</si>
  <si>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</si>
  <si>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Дефицит 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</si>
  <si>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</si>
  <si>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</si>
  <si>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</si>
  <si>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</si>
  <si>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</si>
  <si>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</si>
  <si>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2 02 02999 10 0000 151</t>
  </si>
  <si>
    <t>1 01 02010 01 0000 110</t>
  </si>
  <si>
    <t>1 01 02030 01 0000 110</t>
  </si>
  <si>
    <t>1 06 01030 10 0000 110</t>
  </si>
  <si>
    <t>1 06 06013 10 0000 110</t>
  </si>
  <si>
    <t>1 06 06023 10 0000 110</t>
  </si>
  <si>
    <t>1 08 04020 01 0000 110</t>
  </si>
  <si>
    <t>Налог на доходы физицеских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РФ</t>
  </si>
  <si>
    <t>1 01 02000 01 0000 110</t>
  </si>
  <si>
    <t>2 02 01003 10 0000 151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</si>
  <si>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</si>
  <si>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</si>
  <si>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</si>
  <si>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</si>
  <si>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2 02 04056 10 0000 151</t>
  </si>
  <si>
    <t>1 06 06033 10 0000 110</t>
  </si>
  <si>
    <t>1 06  06043 10 0000 110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</si>
  <si>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</si>
  <si>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</si>
  <si>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                       </t>
    </r>
    <r>
      <rPr>
        <b/>
        <sz val="10"/>
        <rFont val="Times New Roman"/>
        <family val="1"/>
      </rPr>
      <t>Доходы Серебрянского сельского поселения на 2016 год</t>
    </r>
  </si>
  <si>
    <t>2016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</si>
  <si>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</si>
  <si>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r>
      <t xml:space="preserve">                            </t>
    </r>
    <r>
      <rPr>
        <b/>
        <sz val="10"/>
        <rFont val="Times New Roman"/>
        <family val="1"/>
      </rPr>
      <t>Доходы Серебрянского сельского поселения на 2017-2018 год</t>
    </r>
  </si>
  <si>
    <t>2017 год</t>
  </si>
  <si>
    <t>2018 год</t>
  </si>
  <si>
    <t>1 01  02000 01 0000 110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</si>
  <si>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</si>
  <si>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поселений,, а также средства от продажи права на заключение договоров аренды указанных земельных участ</t>
  </si>
  <si>
    <t>Прочие межбюджетные трансферты передаваемые бюджетам сельских  поселений</t>
  </si>
  <si>
    <t>Прочие субсидии бюджетам сельских  поселений</t>
  </si>
  <si>
    <t>Дотации бюджетам сельских  поселений на поддержку мер по обеспечению сбалансированности бюджетов</t>
  </si>
  <si>
    <t>Дотации бюджетам  сельских поселений на выравнивание бюджетной обеспеченности.</t>
  </si>
  <si>
    <t>Дотации бюджетам сельских  поселений на выравнивание бюджетной обеспеченности.</t>
  </si>
  <si>
    <t>Межбюджетные трансферты, передаваемые бюджетам 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</si>
  <si>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сельских  поселений на выполнение передаваемых полномочий субъектов Российской Федерации</t>
  </si>
  <si>
    <t>Субвенции бюджетам  сельских поселений на осуществление  первичного воинского учета на территориях,   где   отсутствуют    военные комиссариаты</t>
  </si>
  <si>
    <t>Межбюджетные трансферты, передаваемые бюджетам сельских 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</si>
  <si>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 сельских поселений на выполнение передаваемых полномочий субъектов Российской Федерации</t>
  </si>
  <si>
    <t>Дотации бюджетам  сельских поселений на поддержку мер по обеспечению сбалансированности бюджетов</t>
  </si>
  <si>
    <t>Прочие субсидии бюджетам  сельских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</si>
  <si>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бюджетных и автономных учреждений)</t>
  </si>
  <si>
    <t>Прочие межбюджетные трансферты передаваемые бюджетам  сельских поселений</t>
  </si>
  <si>
    <t>202 04999 10 0000 100</t>
  </si>
  <si>
    <t>1 11  05013 10 0000 120</t>
  </si>
  <si>
    <t>1 11  05025 10 0000 120</t>
  </si>
  <si>
    <t>Доходы от сдачи в аренду имущества, находящегося в оперативном управлении органов управления  сельских поселений и созданных ими учреждений (за исключением имущества бюджетных и автономных учреждений)</t>
  </si>
  <si>
    <t>Доходы, получаемые в виде арендной платы, 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автономных учреждений)</t>
  </si>
  <si>
    <t xml:space="preserve">                                    Приложение №2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</si>
</sst>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000000"/>
    <numFmt numFmtId="203" formatCode="_-* #,##0.0_р_._-;\-* #,##0.0_р_._-;_-* &quot;-&quot;?_р_._-;_-@_-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9" fontId="3" fillId="0" borderId="11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00" fontId="3" fillId="0" borderId="11" xfId="0" applyNumberFormat="1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200" fontId="4" fillId="0" borderId="11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justify" wrapText="1"/>
    </xf>
    <xf numFmtId="200" fontId="3" fillId="0" borderId="15" xfId="0" applyNumberFormat="1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wrapText="1"/>
    </xf>
    <xf numFmtId="200" fontId="4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200" fontId="3" fillId="0" borderId="11" xfId="0" applyNumberFormat="1" applyFont="1" applyBorder="1" applyAlignment="1">
      <alignment horizontal="center" vertical="top" wrapText="1"/>
    </xf>
    <xf numFmtId="200" fontId="0" fillId="0" borderId="0" xfId="0" applyNumberFormat="1" applyAlignment="1">
      <alignment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wrapText="1"/>
    </xf>
    <xf numFmtId="200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2" fontId="4" fillId="33" borderId="11" xfId="0" applyNumberFormat="1" applyFont="1" applyFill="1" applyBorder="1" applyAlignment="1">
      <alignment horizontal="center" wrapText="1"/>
    </xf>
    <xf numFmtId="9" fontId="4" fillId="33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9" fontId="3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2" fontId="4" fillId="34" borderId="11" xfId="0" applyNumberFormat="1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3" fontId="3" fillId="34" borderId="11" xfId="0" applyNumberFormat="1" applyFont="1" applyFill="1" applyBorder="1" applyAlignment="1">
      <alignment horizontal="center" wrapText="1"/>
    </xf>
    <xf numFmtId="0" fontId="3" fillId="34" borderId="0" xfId="0" applyFont="1" applyFill="1" applyBorder="1" applyAlignment="1">
      <alignment wrapText="1"/>
    </xf>
    <xf numFmtId="2" fontId="3" fillId="34" borderId="11" xfId="0" applyNumberFormat="1" applyFont="1" applyFill="1" applyBorder="1" applyAlignment="1">
      <alignment horizontal="center" wrapText="1"/>
    </xf>
    <xf numFmtId="9" fontId="3" fillId="34" borderId="11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justify" wrapText="1"/>
    </xf>
    <xf numFmtId="2" fontId="4" fillId="0" borderId="11" xfId="0" applyNumberFormat="1" applyFont="1" applyFill="1" applyBorder="1" applyAlignment="1">
      <alignment horizontal="center" wrapText="1"/>
    </xf>
    <xf numFmtId="9" fontId="4" fillId="0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49" sqref="F49"/>
    </sheetView>
  </sheetViews>
  <sheetFormatPr defaultColWidth="9.140625" defaultRowHeight="12.75"/>
  <cols>
    <col min="1" max="1" width="5.7109375" style="0" customWidth="1"/>
    <col min="2" max="2" width="22.28125" style="0" customWidth="1"/>
    <col min="3" max="3" width="59.57421875" style="0" customWidth="1"/>
    <col min="4" max="4" width="0.13671875" style="40" hidden="1" customWidth="1"/>
    <col min="5" max="5" width="10.421875" style="40" hidden="1" customWidth="1"/>
    <col min="6" max="6" width="11.8515625" style="40" customWidth="1"/>
    <col min="7" max="7" width="9.421875" style="40" hidden="1" customWidth="1"/>
    <col min="8" max="8" width="11.00390625" style="40" hidden="1" customWidth="1"/>
    <col min="9" max="9" width="11.00390625" style="20" hidden="1" customWidth="1"/>
    <col min="10" max="10" width="5.57421875" style="22" hidden="1" customWidth="1"/>
  </cols>
  <sheetData>
    <row r="1" spans="1:8" ht="21.75" customHeight="1">
      <c r="A1" s="68" t="s">
        <v>84</v>
      </c>
      <c r="B1" s="69"/>
      <c r="C1" s="69"/>
      <c r="D1" s="69"/>
      <c r="E1"/>
      <c r="F1"/>
      <c r="G1"/>
      <c r="H1"/>
    </row>
    <row r="2" spans="1:8" ht="12.75">
      <c r="A2" s="68"/>
      <c r="B2" s="68"/>
      <c r="C2" s="68"/>
      <c r="D2" s="68"/>
      <c r="E2"/>
      <c r="F2"/>
      <c r="G2"/>
      <c r="H2"/>
    </row>
    <row r="3" spans="1:8" ht="12.75">
      <c r="A3" s="66" t="s">
        <v>118</v>
      </c>
      <c r="B3" s="67"/>
      <c r="C3" s="67"/>
      <c r="D3" s="67"/>
      <c r="E3"/>
      <c r="F3"/>
      <c r="G3"/>
      <c r="H3"/>
    </row>
    <row r="4" spans="1:10" ht="34.5" customHeight="1">
      <c r="A4" s="64" t="s">
        <v>2</v>
      </c>
      <c r="B4" s="65"/>
      <c r="C4" s="25" t="s">
        <v>3</v>
      </c>
      <c r="D4" s="26" t="s">
        <v>4</v>
      </c>
      <c r="E4" s="26" t="s">
        <v>73</v>
      </c>
      <c r="F4" s="26" t="s">
        <v>119</v>
      </c>
      <c r="G4" s="26" t="s">
        <v>85</v>
      </c>
      <c r="H4" s="26" t="s">
        <v>86</v>
      </c>
      <c r="I4" s="18" t="s">
        <v>71</v>
      </c>
      <c r="J4" s="23" t="s">
        <v>72</v>
      </c>
    </row>
    <row r="5" spans="1:10" ht="12.75">
      <c r="A5" s="41" t="s">
        <v>0</v>
      </c>
      <c r="B5" s="42" t="s">
        <v>5</v>
      </c>
      <c r="C5" s="43" t="s">
        <v>6</v>
      </c>
      <c r="D5" s="44" t="e">
        <f>D6+D19+D32+D35+#REF!+D45</f>
        <v>#REF!</v>
      </c>
      <c r="E5" s="44">
        <f>E6</f>
        <v>0</v>
      </c>
      <c r="F5" s="44">
        <f>F6+F14+F19+F32+F35</f>
        <v>975085.3</v>
      </c>
      <c r="G5" s="44" t="e">
        <f>G6+G19+G32+G35+G39+#REF!+G43+G45</f>
        <v>#REF!</v>
      </c>
      <c r="H5" s="44" t="e">
        <f aca="true" t="shared" si="0" ref="H5:H13">G5+F5</f>
        <v>#REF!</v>
      </c>
      <c r="I5" s="47" t="e">
        <f>I6+I19+I32+I35+I39+#REF!+I43</f>
        <v>#REF!</v>
      </c>
      <c r="J5" s="48" t="e">
        <f aca="true" t="shared" si="1" ref="J5:J13">I5/H5</f>
        <v>#REF!</v>
      </c>
    </row>
    <row r="6" spans="1:10" ht="12.75">
      <c r="A6" s="3">
        <v>182</v>
      </c>
      <c r="B6" s="4" t="s">
        <v>7</v>
      </c>
      <c r="C6" s="27" t="s">
        <v>8</v>
      </c>
      <c r="D6" s="28">
        <f>D7</f>
        <v>212700</v>
      </c>
      <c r="E6" s="28">
        <f>E7</f>
        <v>0</v>
      </c>
      <c r="F6" s="28">
        <f>F7</f>
        <v>339100</v>
      </c>
      <c r="G6" s="28"/>
      <c r="H6" s="28">
        <f t="shared" si="0"/>
        <v>339100</v>
      </c>
      <c r="I6" s="19">
        <f>I7</f>
        <v>132824.71000000002</v>
      </c>
      <c r="J6" s="24">
        <f t="shared" si="1"/>
        <v>0.3916977587732233</v>
      </c>
    </row>
    <row r="7" spans="1:10" ht="12.75">
      <c r="A7" s="5">
        <v>182</v>
      </c>
      <c r="B7" s="1" t="s">
        <v>107</v>
      </c>
      <c r="C7" s="29" t="s">
        <v>9</v>
      </c>
      <c r="D7" s="26">
        <f>D8</f>
        <v>212700</v>
      </c>
      <c r="E7" s="26">
        <f>E8+E9+E10+E11+E12+E13</f>
        <v>0</v>
      </c>
      <c r="F7" s="26">
        <f>F8+F11</f>
        <v>339100</v>
      </c>
      <c r="G7" s="26"/>
      <c r="H7" s="26">
        <f t="shared" si="0"/>
        <v>339100</v>
      </c>
      <c r="I7" s="18">
        <f>I8+I9+I10+I11+I12+I13</f>
        <v>132824.71000000002</v>
      </c>
      <c r="J7" s="23">
        <f t="shared" si="1"/>
        <v>0.3916977587732233</v>
      </c>
    </row>
    <row r="8" spans="1:10" ht="60" customHeight="1">
      <c r="A8" s="5"/>
      <c r="B8" s="5" t="s">
        <v>100</v>
      </c>
      <c r="C8" s="29" t="s">
        <v>106</v>
      </c>
      <c r="D8" s="26">
        <v>212700</v>
      </c>
      <c r="E8" s="26">
        <v>-800</v>
      </c>
      <c r="F8" s="26">
        <v>336600</v>
      </c>
      <c r="G8" s="26"/>
      <c r="H8" s="26">
        <f t="shared" si="0"/>
        <v>336600</v>
      </c>
      <c r="I8" s="18">
        <v>131639.1</v>
      </c>
      <c r="J8" s="23">
        <f t="shared" si="1"/>
        <v>0.39108467023172905</v>
      </c>
    </row>
    <row r="9" spans="1:10" ht="0.75" customHeight="1" hidden="1">
      <c r="A9" s="5"/>
      <c r="B9" s="5" t="s">
        <v>74</v>
      </c>
      <c r="C9" s="29" t="s">
        <v>75</v>
      </c>
      <c r="D9" s="26">
        <v>0</v>
      </c>
      <c r="E9" s="26">
        <v>500</v>
      </c>
      <c r="F9" s="26">
        <v>0</v>
      </c>
      <c r="G9" s="26"/>
      <c r="H9" s="26">
        <f t="shared" si="0"/>
        <v>0</v>
      </c>
      <c r="I9" s="18">
        <v>467.51</v>
      </c>
      <c r="J9" s="23" t="e">
        <f t="shared" si="1"/>
        <v>#DIV/0!</v>
      </c>
    </row>
    <row r="10" spans="1:10" ht="63.75" hidden="1">
      <c r="A10" s="5"/>
      <c r="B10" s="5" t="s">
        <v>76</v>
      </c>
      <c r="C10" s="29" t="s">
        <v>77</v>
      </c>
      <c r="D10" s="26">
        <v>0</v>
      </c>
      <c r="E10" s="26">
        <v>0</v>
      </c>
      <c r="F10" s="26">
        <f>E10+D10</f>
        <v>0</v>
      </c>
      <c r="G10" s="26"/>
      <c r="H10" s="26">
        <f t="shared" si="0"/>
        <v>0</v>
      </c>
      <c r="I10" s="18">
        <v>164.6</v>
      </c>
      <c r="J10" s="23" t="e">
        <f t="shared" si="1"/>
        <v>#DIV/0!</v>
      </c>
    </row>
    <row r="11" spans="1:10" ht="33" customHeight="1">
      <c r="A11" s="5"/>
      <c r="B11" s="5" t="s">
        <v>101</v>
      </c>
      <c r="C11" s="29" t="s">
        <v>78</v>
      </c>
      <c r="D11" s="26">
        <v>0</v>
      </c>
      <c r="E11" s="26">
        <v>100</v>
      </c>
      <c r="F11" s="26">
        <v>2500</v>
      </c>
      <c r="G11" s="26"/>
      <c r="H11" s="26">
        <f t="shared" si="0"/>
        <v>2500</v>
      </c>
      <c r="I11" s="18">
        <v>353.5</v>
      </c>
      <c r="J11" s="23">
        <f t="shared" si="1"/>
        <v>0.1414</v>
      </c>
    </row>
    <row r="12" spans="1:10" ht="24.75" customHeight="1" hidden="1">
      <c r="A12" s="5"/>
      <c r="B12" s="5" t="s">
        <v>79</v>
      </c>
      <c r="C12" s="29" t="s">
        <v>80</v>
      </c>
      <c r="D12" s="26">
        <v>0</v>
      </c>
      <c r="E12" s="26">
        <v>0</v>
      </c>
      <c r="F12" s="26">
        <f>E12+D12</f>
        <v>0</v>
      </c>
      <c r="G12" s="26"/>
      <c r="H12" s="26">
        <f t="shared" si="0"/>
        <v>0</v>
      </c>
      <c r="I12" s="18"/>
      <c r="J12" s="23" t="e">
        <f t="shared" si="1"/>
        <v>#DIV/0!</v>
      </c>
    </row>
    <row r="13" spans="1:10" ht="51" hidden="1">
      <c r="A13" s="6"/>
      <c r="B13" s="5" t="s">
        <v>81</v>
      </c>
      <c r="C13" s="29" t="s">
        <v>82</v>
      </c>
      <c r="D13" s="26">
        <v>0</v>
      </c>
      <c r="E13" s="26">
        <v>200</v>
      </c>
      <c r="F13" s="26">
        <v>0</v>
      </c>
      <c r="G13" s="26"/>
      <c r="H13" s="26">
        <f t="shared" si="0"/>
        <v>0</v>
      </c>
      <c r="I13" s="18">
        <v>200</v>
      </c>
      <c r="J13" s="23" t="e">
        <f t="shared" si="1"/>
        <v>#DIV/0!</v>
      </c>
    </row>
    <row r="14" spans="1:10" s="51" customFormat="1" ht="25.5">
      <c r="A14" s="8"/>
      <c r="B14" s="8" t="s">
        <v>93</v>
      </c>
      <c r="C14" s="52" t="s">
        <v>94</v>
      </c>
      <c r="D14" s="28"/>
      <c r="E14" s="28"/>
      <c r="F14" s="28">
        <f>F15+F16+F17+F18</f>
        <v>232100</v>
      </c>
      <c r="G14" s="28"/>
      <c r="H14" s="28"/>
      <c r="I14" s="19"/>
      <c r="J14" s="24"/>
    </row>
    <row r="15" spans="1:10" ht="38.25" customHeight="1">
      <c r="A15" s="5"/>
      <c r="B15" s="5" t="s">
        <v>95</v>
      </c>
      <c r="C15" s="29" t="s">
        <v>109</v>
      </c>
      <c r="D15" s="26"/>
      <c r="E15" s="26"/>
      <c r="F15" s="26">
        <v>80000</v>
      </c>
      <c r="G15" s="26"/>
      <c r="H15" s="26"/>
      <c r="I15" s="18"/>
      <c r="J15" s="23"/>
    </row>
    <row r="16" spans="1:10" ht="63.75">
      <c r="A16" s="5"/>
      <c r="B16" s="5" t="s">
        <v>96</v>
      </c>
      <c r="C16" s="29" t="s">
        <v>120</v>
      </c>
      <c r="D16" s="26"/>
      <c r="E16" s="26"/>
      <c r="F16" s="26">
        <v>2000</v>
      </c>
      <c r="G16" s="26"/>
      <c r="H16" s="26"/>
      <c r="I16" s="18"/>
      <c r="J16" s="23"/>
    </row>
    <row r="17" spans="1:10" ht="51">
      <c r="A17" s="5"/>
      <c r="B17" s="5" t="s">
        <v>97</v>
      </c>
      <c r="C17" s="29" t="s">
        <v>111</v>
      </c>
      <c r="D17" s="26"/>
      <c r="E17" s="26"/>
      <c r="F17" s="26">
        <v>150000</v>
      </c>
      <c r="G17" s="26"/>
      <c r="H17" s="26"/>
      <c r="I17" s="18"/>
      <c r="J17" s="23"/>
    </row>
    <row r="18" spans="1:10" ht="51">
      <c r="A18" s="5"/>
      <c r="B18" s="5" t="s">
        <v>98</v>
      </c>
      <c r="C18" s="29" t="s">
        <v>112</v>
      </c>
      <c r="D18" s="26"/>
      <c r="E18" s="26"/>
      <c r="F18" s="26">
        <v>100</v>
      </c>
      <c r="G18" s="26"/>
      <c r="H18" s="26"/>
      <c r="I18" s="18"/>
      <c r="J18" s="23"/>
    </row>
    <row r="19" spans="1:10" ht="12.75">
      <c r="A19" s="7">
        <v>182</v>
      </c>
      <c r="B19" s="8" t="s">
        <v>10</v>
      </c>
      <c r="C19" s="27" t="s">
        <v>11</v>
      </c>
      <c r="D19" s="28">
        <f>D20+D21+D29+D24</f>
        <v>154500</v>
      </c>
      <c r="E19" s="28"/>
      <c r="F19" s="28">
        <f>F20+F21+F24+F27+F28+F29</f>
        <v>304846.9</v>
      </c>
      <c r="G19" s="28"/>
      <c r="H19" s="28">
        <f aca="true" t="shared" si="2" ref="H19:H26">G19+F19</f>
        <v>304846.9</v>
      </c>
      <c r="I19" s="19">
        <f>I20+I21+I24+I29</f>
        <v>18239.649999999998</v>
      </c>
      <c r="J19" s="24">
        <f aca="true" t="shared" si="3" ref="J19:J26">I19/H19</f>
        <v>0.05983216493262682</v>
      </c>
    </row>
    <row r="20" spans="1:10" ht="38.25">
      <c r="A20" s="7">
        <v>182</v>
      </c>
      <c r="B20" s="5" t="s">
        <v>102</v>
      </c>
      <c r="C20" s="15" t="s">
        <v>43</v>
      </c>
      <c r="D20" s="26">
        <v>6100</v>
      </c>
      <c r="E20" s="26"/>
      <c r="F20" s="26">
        <v>11600</v>
      </c>
      <c r="G20" s="26"/>
      <c r="H20" s="26">
        <f t="shared" si="2"/>
        <v>11600</v>
      </c>
      <c r="I20" s="18">
        <v>243.07</v>
      </c>
      <c r="J20" s="23">
        <f t="shared" si="3"/>
        <v>0.020954310344827587</v>
      </c>
    </row>
    <row r="21" spans="1:10" ht="49.5" customHeight="1">
      <c r="A21" s="7">
        <v>182</v>
      </c>
      <c r="B21" s="13" t="s">
        <v>103</v>
      </c>
      <c r="C21" s="31" t="s">
        <v>50</v>
      </c>
      <c r="D21" s="30">
        <v>2400</v>
      </c>
      <c r="E21" s="30"/>
      <c r="F21" s="26">
        <v>0</v>
      </c>
      <c r="G21" s="30"/>
      <c r="H21" s="26">
        <f t="shared" si="2"/>
        <v>0</v>
      </c>
      <c r="I21" s="18">
        <v>114.13</v>
      </c>
      <c r="J21" s="23" t="e">
        <f t="shared" si="3"/>
        <v>#DIV/0!</v>
      </c>
    </row>
    <row r="22" spans="1:10" ht="51" hidden="1">
      <c r="A22" s="7">
        <v>182</v>
      </c>
      <c r="B22" s="13" t="s">
        <v>51</v>
      </c>
      <c r="C22" s="31" t="s">
        <v>52</v>
      </c>
      <c r="D22" s="30">
        <v>0</v>
      </c>
      <c r="E22" s="30"/>
      <c r="F22" s="26">
        <f>E22+D22</f>
        <v>0</v>
      </c>
      <c r="G22" s="30"/>
      <c r="H22" s="26">
        <f t="shared" si="2"/>
        <v>0</v>
      </c>
      <c r="I22" s="18"/>
      <c r="J22" s="23" t="e">
        <f t="shared" si="3"/>
        <v>#DIV/0!</v>
      </c>
    </row>
    <row r="23" spans="1:10" ht="63.75" hidden="1">
      <c r="A23" s="7">
        <v>182</v>
      </c>
      <c r="B23" s="13" t="s">
        <v>53</v>
      </c>
      <c r="C23" s="31" t="s">
        <v>54</v>
      </c>
      <c r="D23" s="30">
        <v>0</v>
      </c>
      <c r="E23" s="30"/>
      <c r="F23" s="26">
        <f>E23+D23</f>
        <v>0</v>
      </c>
      <c r="G23" s="30"/>
      <c r="H23" s="26">
        <f t="shared" si="2"/>
        <v>0</v>
      </c>
      <c r="I23" s="18"/>
      <c r="J23" s="23" t="e">
        <f t="shared" si="3"/>
        <v>#DIV/0!</v>
      </c>
    </row>
    <row r="24" spans="1:10" ht="50.25" customHeight="1">
      <c r="A24" s="32">
        <v>182</v>
      </c>
      <c r="B24" s="13" t="s">
        <v>104</v>
      </c>
      <c r="C24" s="31" t="s">
        <v>55</v>
      </c>
      <c r="D24" s="30">
        <v>3000</v>
      </c>
      <c r="E24" s="30"/>
      <c r="F24" s="26">
        <v>0</v>
      </c>
      <c r="G24" s="30"/>
      <c r="H24" s="26">
        <f t="shared" si="2"/>
        <v>0</v>
      </c>
      <c r="I24" s="18">
        <v>1931.24</v>
      </c>
      <c r="J24" s="23" t="e">
        <f t="shared" si="3"/>
        <v>#DIV/0!</v>
      </c>
    </row>
    <row r="25" spans="1:10" ht="51" hidden="1">
      <c r="A25" s="5">
        <v>182</v>
      </c>
      <c r="B25" s="13" t="s">
        <v>56</v>
      </c>
      <c r="C25" s="31" t="s">
        <v>57</v>
      </c>
      <c r="D25" s="30">
        <v>0</v>
      </c>
      <c r="E25" s="30"/>
      <c r="F25" s="26">
        <f>E25+D25</f>
        <v>0</v>
      </c>
      <c r="G25" s="30"/>
      <c r="H25" s="26">
        <f t="shared" si="2"/>
        <v>0</v>
      </c>
      <c r="I25" s="18"/>
      <c r="J25" s="23" t="e">
        <f t="shared" si="3"/>
        <v>#DIV/0!</v>
      </c>
    </row>
    <row r="26" spans="1:10" ht="63.75" hidden="1">
      <c r="A26" s="32">
        <v>182</v>
      </c>
      <c r="B26" s="13" t="s">
        <v>58</v>
      </c>
      <c r="C26" s="31" t="s">
        <v>59</v>
      </c>
      <c r="D26" s="30">
        <v>0</v>
      </c>
      <c r="E26" s="30"/>
      <c r="F26" s="26">
        <f>E26+D26</f>
        <v>0</v>
      </c>
      <c r="G26" s="30"/>
      <c r="H26" s="26">
        <f t="shared" si="2"/>
        <v>0</v>
      </c>
      <c r="I26" s="18"/>
      <c r="J26" s="23" t="e">
        <f t="shared" si="3"/>
        <v>#DIV/0!</v>
      </c>
    </row>
    <row r="27" spans="1:10" ht="51">
      <c r="A27" s="5">
        <v>182</v>
      </c>
      <c r="B27" s="13" t="s">
        <v>114</v>
      </c>
      <c r="C27" s="31" t="s">
        <v>116</v>
      </c>
      <c r="D27" s="30"/>
      <c r="E27" s="30"/>
      <c r="F27" s="26">
        <v>87246.9</v>
      </c>
      <c r="G27" s="30"/>
      <c r="H27" s="26"/>
      <c r="I27" s="18"/>
      <c r="J27" s="23"/>
    </row>
    <row r="28" spans="1:10" ht="51">
      <c r="A28" s="5">
        <v>182</v>
      </c>
      <c r="B28" s="13" t="s">
        <v>115</v>
      </c>
      <c r="C28" s="31" t="s">
        <v>117</v>
      </c>
      <c r="D28" s="30"/>
      <c r="E28" s="30"/>
      <c r="F28" s="26">
        <v>15500</v>
      </c>
      <c r="G28" s="30"/>
      <c r="H28" s="26"/>
      <c r="I28" s="18"/>
      <c r="J28" s="23"/>
    </row>
    <row r="29" spans="1:10" s="21" customFormat="1" ht="12.75">
      <c r="A29" s="60">
        <v>182</v>
      </c>
      <c r="B29" s="8" t="s">
        <v>35</v>
      </c>
      <c r="C29" s="61" t="s">
        <v>36</v>
      </c>
      <c r="D29" s="19">
        <f>D30+D31</f>
        <v>143000</v>
      </c>
      <c r="E29" s="19"/>
      <c r="F29" s="28">
        <f>F30+F31</f>
        <v>190500</v>
      </c>
      <c r="G29" s="19"/>
      <c r="H29" s="28">
        <f aca="true" t="shared" si="4" ref="H29:H50">G29+F29</f>
        <v>190500</v>
      </c>
      <c r="I29" s="19">
        <f>I30+I31</f>
        <v>15951.21</v>
      </c>
      <c r="J29" s="24">
        <f aca="true" t="shared" si="5" ref="J29:J50">I29/H29</f>
        <v>0.08373338582677164</v>
      </c>
    </row>
    <row r="30" spans="1:10" ht="12.75">
      <c r="A30" s="5">
        <v>182</v>
      </c>
      <c r="B30" s="5" t="s">
        <v>37</v>
      </c>
      <c r="C30" s="33" t="s">
        <v>38</v>
      </c>
      <c r="D30" s="18">
        <v>17900</v>
      </c>
      <c r="E30" s="18"/>
      <c r="F30" s="26">
        <v>17500</v>
      </c>
      <c r="G30" s="18"/>
      <c r="H30" s="26">
        <f t="shared" si="4"/>
        <v>17500</v>
      </c>
      <c r="I30" s="18">
        <v>9540.68</v>
      </c>
      <c r="J30" s="23">
        <f t="shared" si="5"/>
        <v>0.5451817142857143</v>
      </c>
    </row>
    <row r="31" spans="1:10" ht="12.75">
      <c r="A31" s="17">
        <v>182</v>
      </c>
      <c r="B31" s="5" t="s">
        <v>39</v>
      </c>
      <c r="C31" s="33" t="s">
        <v>40</v>
      </c>
      <c r="D31" s="18">
        <v>125100</v>
      </c>
      <c r="E31" s="18"/>
      <c r="F31" s="26">
        <v>173000</v>
      </c>
      <c r="G31" s="18"/>
      <c r="H31" s="26">
        <f t="shared" si="4"/>
        <v>173000</v>
      </c>
      <c r="I31" s="18">
        <v>6410.53</v>
      </c>
      <c r="J31" s="23">
        <f t="shared" si="5"/>
        <v>0.03705508670520231</v>
      </c>
    </row>
    <row r="32" spans="1:10" ht="12.75">
      <c r="A32" s="16">
        <v>706</v>
      </c>
      <c r="B32" s="16" t="s">
        <v>12</v>
      </c>
      <c r="C32" s="34" t="s">
        <v>13</v>
      </c>
      <c r="D32" s="35">
        <f>D33</f>
        <v>5000</v>
      </c>
      <c r="E32" s="35"/>
      <c r="F32" s="28">
        <f>F33</f>
        <v>6000</v>
      </c>
      <c r="G32" s="35"/>
      <c r="H32" s="28">
        <f t="shared" si="4"/>
        <v>6000</v>
      </c>
      <c r="I32" s="19">
        <f>I33</f>
        <v>6200</v>
      </c>
      <c r="J32" s="24">
        <f t="shared" si="5"/>
        <v>1.0333333333333334</v>
      </c>
    </row>
    <row r="33" spans="1:10" ht="50.25" customHeight="1">
      <c r="A33" s="5">
        <v>706</v>
      </c>
      <c r="B33" s="5" t="s">
        <v>105</v>
      </c>
      <c r="C33" s="15" t="s">
        <v>60</v>
      </c>
      <c r="D33" s="26">
        <v>5000</v>
      </c>
      <c r="E33" s="26"/>
      <c r="F33" s="26">
        <v>6000</v>
      </c>
      <c r="G33" s="26"/>
      <c r="H33" s="26">
        <f t="shared" si="4"/>
        <v>6000</v>
      </c>
      <c r="I33" s="18">
        <v>6200</v>
      </c>
      <c r="J33" s="23">
        <f t="shared" si="5"/>
        <v>1.0333333333333334</v>
      </c>
    </row>
    <row r="34" spans="1:10" ht="63.75" hidden="1">
      <c r="A34" s="5">
        <v>706</v>
      </c>
      <c r="B34" s="5" t="s">
        <v>14</v>
      </c>
      <c r="C34" s="15" t="s">
        <v>34</v>
      </c>
      <c r="D34" s="26">
        <v>0</v>
      </c>
      <c r="E34" s="26"/>
      <c r="F34" s="26">
        <f>E34+D34</f>
        <v>0</v>
      </c>
      <c r="G34" s="26"/>
      <c r="H34" s="26">
        <f t="shared" si="4"/>
        <v>0</v>
      </c>
      <c r="I34" s="18"/>
      <c r="J34" s="23" t="e">
        <f t="shared" si="5"/>
        <v>#DIV/0!</v>
      </c>
    </row>
    <row r="35" spans="1:10" ht="36" customHeight="1">
      <c r="A35" s="8">
        <v>706</v>
      </c>
      <c r="B35" s="8" t="s">
        <v>15</v>
      </c>
      <c r="C35" s="27" t="s">
        <v>16</v>
      </c>
      <c r="D35" s="28">
        <f>D36+D38+D37</f>
        <v>69600</v>
      </c>
      <c r="E35" s="28"/>
      <c r="F35" s="28">
        <f>F36+F37+F38</f>
        <v>93038.4</v>
      </c>
      <c r="G35" s="28">
        <f>G36</f>
        <v>-20000</v>
      </c>
      <c r="H35" s="28">
        <f t="shared" si="4"/>
        <v>73038.4</v>
      </c>
      <c r="I35" s="19">
        <f>I36+I38</f>
        <v>32115.11</v>
      </c>
      <c r="J35" s="24">
        <f t="shared" si="5"/>
        <v>0.43970171854805146</v>
      </c>
    </row>
    <row r="36" spans="1:10" ht="54" customHeight="1">
      <c r="A36" s="5">
        <v>706</v>
      </c>
      <c r="B36" s="5" t="s">
        <v>61</v>
      </c>
      <c r="C36" s="15" t="s">
        <v>126</v>
      </c>
      <c r="D36" s="26">
        <v>30000</v>
      </c>
      <c r="E36" s="26"/>
      <c r="F36" s="26">
        <v>0</v>
      </c>
      <c r="G36" s="26">
        <v>-20000</v>
      </c>
      <c r="H36" s="26">
        <f t="shared" si="4"/>
        <v>-20000</v>
      </c>
      <c r="I36" s="18">
        <v>4245.98</v>
      </c>
      <c r="J36" s="23">
        <f t="shared" si="5"/>
        <v>-0.212299</v>
      </c>
    </row>
    <row r="37" spans="1:10" ht="40.5" customHeight="1">
      <c r="A37" s="5"/>
      <c r="B37" s="5" t="s">
        <v>62</v>
      </c>
      <c r="C37" s="15" t="s">
        <v>63</v>
      </c>
      <c r="D37" s="26">
        <v>0</v>
      </c>
      <c r="E37" s="26"/>
      <c r="F37" s="26">
        <v>31868.4</v>
      </c>
      <c r="G37" s="26"/>
      <c r="H37" s="26">
        <f t="shared" si="4"/>
        <v>31868.4</v>
      </c>
      <c r="I37" s="18"/>
      <c r="J37" s="23">
        <f t="shared" si="5"/>
        <v>0</v>
      </c>
    </row>
    <row r="38" spans="1:10" ht="44.25" customHeight="1">
      <c r="A38" s="5">
        <v>706</v>
      </c>
      <c r="B38" s="5" t="s">
        <v>17</v>
      </c>
      <c r="C38" s="36" t="s">
        <v>139</v>
      </c>
      <c r="D38" s="26">
        <v>39600</v>
      </c>
      <c r="E38" s="26"/>
      <c r="F38" s="26">
        <v>61170</v>
      </c>
      <c r="G38" s="26"/>
      <c r="H38" s="26">
        <f t="shared" si="4"/>
        <v>61170</v>
      </c>
      <c r="I38" s="18">
        <v>27869.13</v>
      </c>
      <c r="J38" s="23">
        <f t="shared" si="5"/>
        <v>0.45560127513487003</v>
      </c>
    </row>
    <row r="39" spans="1:10" ht="25.5" hidden="1">
      <c r="A39" s="8">
        <v>706</v>
      </c>
      <c r="B39" s="8" t="s">
        <v>44</v>
      </c>
      <c r="C39" s="37" t="s">
        <v>45</v>
      </c>
      <c r="D39" s="28">
        <v>0</v>
      </c>
      <c r="E39" s="28"/>
      <c r="F39" s="28">
        <f>E39+D39</f>
        <v>0</v>
      </c>
      <c r="G39" s="28"/>
      <c r="H39" s="28">
        <f t="shared" si="4"/>
        <v>0</v>
      </c>
      <c r="I39" s="19">
        <f>I41</f>
        <v>4159.45</v>
      </c>
      <c r="J39" s="24" t="e">
        <f t="shared" si="5"/>
        <v>#DIV/0!</v>
      </c>
    </row>
    <row r="40" spans="1:10" ht="25.5" hidden="1">
      <c r="A40" s="5">
        <v>706</v>
      </c>
      <c r="B40" s="5" t="s">
        <v>64</v>
      </c>
      <c r="C40" s="11" t="s">
        <v>65</v>
      </c>
      <c r="D40" s="26">
        <v>0</v>
      </c>
      <c r="E40" s="26"/>
      <c r="F40" s="26">
        <f>E40+D40</f>
        <v>0</v>
      </c>
      <c r="G40" s="26"/>
      <c r="H40" s="26">
        <f t="shared" si="4"/>
        <v>0</v>
      </c>
      <c r="I40" s="18"/>
      <c r="J40" s="23" t="e">
        <f t="shared" si="5"/>
        <v>#DIV/0!</v>
      </c>
    </row>
    <row r="41" spans="1:10" ht="2.25" customHeight="1" hidden="1">
      <c r="A41" s="5"/>
      <c r="B41" s="5" t="s">
        <v>66</v>
      </c>
      <c r="C41" s="11" t="s">
        <v>67</v>
      </c>
      <c r="D41" s="26">
        <v>0</v>
      </c>
      <c r="E41" s="26"/>
      <c r="F41" s="26">
        <f>E41+D41</f>
        <v>0</v>
      </c>
      <c r="G41" s="26"/>
      <c r="H41" s="26">
        <f t="shared" si="4"/>
        <v>0</v>
      </c>
      <c r="I41" s="18">
        <v>4159.45</v>
      </c>
      <c r="J41" s="23" t="e">
        <f t="shared" si="5"/>
        <v>#DIV/0!</v>
      </c>
    </row>
    <row r="42" spans="1:10" s="38" customFormat="1" ht="38.25" hidden="1">
      <c r="A42" s="5">
        <v>706</v>
      </c>
      <c r="B42" s="13" t="s">
        <v>83</v>
      </c>
      <c r="C42" s="14" t="s">
        <v>68</v>
      </c>
      <c r="D42" s="30">
        <v>0</v>
      </c>
      <c r="E42" s="30"/>
      <c r="F42" s="26">
        <f>E42+D42</f>
        <v>0</v>
      </c>
      <c r="G42" s="30"/>
      <c r="H42" s="26">
        <f t="shared" si="4"/>
        <v>0</v>
      </c>
      <c r="I42" s="18"/>
      <c r="J42" s="23" t="e">
        <f t="shared" si="5"/>
        <v>#DIV/0!</v>
      </c>
    </row>
    <row r="43" spans="1:10" s="38" customFormat="1" ht="19.5" customHeight="1" hidden="1">
      <c r="A43" s="8">
        <v>706</v>
      </c>
      <c r="B43" s="8" t="s">
        <v>87</v>
      </c>
      <c r="C43" s="2" t="s">
        <v>88</v>
      </c>
      <c r="D43" s="28" t="s">
        <v>89</v>
      </c>
      <c r="E43" s="28"/>
      <c r="F43" s="26">
        <v>0</v>
      </c>
      <c r="G43" s="28">
        <f>G44</f>
        <v>20000</v>
      </c>
      <c r="H43" s="28">
        <f t="shared" si="4"/>
        <v>20000</v>
      </c>
      <c r="I43" s="19">
        <f>I44</f>
        <v>20000</v>
      </c>
      <c r="J43" s="24">
        <f t="shared" si="5"/>
        <v>1</v>
      </c>
    </row>
    <row r="44" spans="1:10" s="38" customFormat="1" ht="25.5" hidden="1">
      <c r="A44" s="5"/>
      <c r="B44" s="13" t="s">
        <v>90</v>
      </c>
      <c r="C44" s="14" t="s">
        <v>91</v>
      </c>
      <c r="D44" s="30"/>
      <c r="E44" s="30"/>
      <c r="F44" s="26">
        <v>0</v>
      </c>
      <c r="G44" s="30">
        <v>20000</v>
      </c>
      <c r="H44" s="26">
        <f t="shared" si="4"/>
        <v>20000</v>
      </c>
      <c r="I44" s="18">
        <v>20000</v>
      </c>
      <c r="J44" s="23">
        <f t="shared" si="5"/>
        <v>1</v>
      </c>
    </row>
    <row r="45" spans="1:10" ht="12.75" hidden="1">
      <c r="A45" s="8">
        <v>706</v>
      </c>
      <c r="B45" s="8" t="s">
        <v>18</v>
      </c>
      <c r="C45" s="2" t="s">
        <v>19</v>
      </c>
      <c r="D45" s="28">
        <v>0</v>
      </c>
      <c r="E45" s="28"/>
      <c r="F45" s="26">
        <f>E45+D45</f>
        <v>0</v>
      </c>
      <c r="G45" s="28"/>
      <c r="H45" s="26">
        <f t="shared" si="4"/>
        <v>0</v>
      </c>
      <c r="I45" s="18"/>
      <c r="J45" s="23" t="e">
        <f t="shared" si="5"/>
        <v>#DIV/0!</v>
      </c>
    </row>
    <row r="46" spans="1:10" ht="13.5" customHeight="1" hidden="1">
      <c r="A46" s="5">
        <v>706</v>
      </c>
      <c r="B46" s="5" t="s">
        <v>20</v>
      </c>
      <c r="C46" s="9" t="s">
        <v>21</v>
      </c>
      <c r="D46" s="26">
        <v>0</v>
      </c>
      <c r="E46" s="26"/>
      <c r="F46" s="26">
        <f>E46+D46</f>
        <v>0</v>
      </c>
      <c r="G46" s="26"/>
      <c r="H46" s="26">
        <f t="shared" si="4"/>
        <v>0</v>
      </c>
      <c r="I46" s="49">
        <v>0</v>
      </c>
      <c r="J46" s="50" t="e">
        <f t="shared" si="5"/>
        <v>#DIV/0!</v>
      </c>
    </row>
    <row r="47" spans="1:10" ht="12" customHeight="1" hidden="1">
      <c r="A47" s="5">
        <v>706</v>
      </c>
      <c r="B47" s="5" t="s">
        <v>22</v>
      </c>
      <c r="C47" s="12" t="s">
        <v>23</v>
      </c>
      <c r="D47" s="26">
        <v>0</v>
      </c>
      <c r="E47" s="26"/>
      <c r="F47" s="26">
        <f>E47+D47</f>
        <v>0</v>
      </c>
      <c r="G47" s="26"/>
      <c r="H47" s="26">
        <f t="shared" si="4"/>
        <v>0</v>
      </c>
      <c r="I47" s="18">
        <v>0</v>
      </c>
      <c r="J47" s="23" t="e">
        <f t="shared" si="5"/>
        <v>#DIV/0!</v>
      </c>
    </row>
    <row r="48" spans="1:10" ht="15" customHeight="1">
      <c r="A48" s="45"/>
      <c r="B48" s="45" t="s">
        <v>69</v>
      </c>
      <c r="C48" s="46" t="s">
        <v>24</v>
      </c>
      <c r="D48" s="44">
        <f>D49+D50+D53+D54+D55</f>
        <v>5829900</v>
      </c>
      <c r="E48" s="44">
        <f>E52+E57</f>
        <v>4135500</v>
      </c>
      <c r="F48" s="47">
        <f>F49+F50+F51+F52+F53+F55+F56</f>
        <v>6422665.93</v>
      </c>
      <c r="G48" s="44">
        <f>G49+G50+G52+G53+G54+G55+G56</f>
        <v>1264642</v>
      </c>
      <c r="H48" s="44">
        <f t="shared" si="4"/>
        <v>7687307.93</v>
      </c>
      <c r="I48" s="47">
        <f>I49+I50+I52+I53+I54+I55+I56</f>
        <v>3976246</v>
      </c>
      <c r="J48" s="48">
        <f t="shared" si="5"/>
        <v>0.5172481753309965</v>
      </c>
    </row>
    <row r="49" spans="1:10" ht="24" customHeight="1">
      <c r="A49" s="5">
        <v>700</v>
      </c>
      <c r="B49" s="5" t="s">
        <v>25</v>
      </c>
      <c r="C49" s="9" t="s">
        <v>131</v>
      </c>
      <c r="D49" s="26">
        <v>5456300</v>
      </c>
      <c r="E49" s="26"/>
      <c r="F49" s="26">
        <v>5487900</v>
      </c>
      <c r="G49" s="26"/>
      <c r="H49" s="26">
        <f t="shared" si="4"/>
        <v>5487900</v>
      </c>
      <c r="I49" s="18">
        <v>2728150</v>
      </c>
      <c r="J49" s="23">
        <f t="shared" si="5"/>
        <v>0.4971209387926165</v>
      </c>
    </row>
    <row r="50" spans="1:10" ht="30.75" customHeight="1">
      <c r="A50" s="5">
        <v>706</v>
      </c>
      <c r="B50" s="5" t="s">
        <v>26</v>
      </c>
      <c r="C50" s="9" t="s">
        <v>131</v>
      </c>
      <c r="D50" s="26">
        <v>211700</v>
      </c>
      <c r="E50" s="26"/>
      <c r="F50" s="26">
        <v>262300</v>
      </c>
      <c r="G50" s="26"/>
      <c r="H50" s="26">
        <f t="shared" si="4"/>
        <v>262300</v>
      </c>
      <c r="I50" s="18">
        <v>105850</v>
      </c>
      <c r="J50" s="23">
        <f t="shared" si="5"/>
        <v>0.4035455585207777</v>
      </c>
    </row>
    <row r="51" spans="1:10" ht="25.5">
      <c r="A51" s="5"/>
      <c r="B51" s="5" t="s">
        <v>108</v>
      </c>
      <c r="C51" s="15" t="s">
        <v>137</v>
      </c>
      <c r="D51" s="26"/>
      <c r="E51" s="26"/>
      <c r="F51" s="26">
        <v>0</v>
      </c>
      <c r="G51" s="26"/>
      <c r="H51" s="26"/>
      <c r="I51" s="18"/>
      <c r="J51" s="23"/>
    </row>
    <row r="52" spans="1:10" ht="18.75" customHeight="1">
      <c r="A52" s="5"/>
      <c r="B52" s="10" t="s">
        <v>99</v>
      </c>
      <c r="C52" s="15" t="s">
        <v>138</v>
      </c>
      <c r="D52" s="26">
        <v>0</v>
      </c>
      <c r="E52" s="26">
        <v>2300000</v>
      </c>
      <c r="F52" s="26">
        <v>0</v>
      </c>
      <c r="G52" s="26">
        <v>254196</v>
      </c>
      <c r="H52" s="26">
        <f aca="true" t="shared" si="6" ref="H52:H57">G52+F52</f>
        <v>254196</v>
      </c>
      <c r="I52" s="18">
        <v>930941</v>
      </c>
      <c r="J52" s="23">
        <f aca="true" t="shared" si="7" ref="J52:J57">I52/H52</f>
        <v>3.6622960235408897</v>
      </c>
    </row>
    <row r="53" spans="1:10" ht="28.5" customHeight="1">
      <c r="A53" s="5">
        <v>706</v>
      </c>
      <c r="B53" s="5" t="s">
        <v>27</v>
      </c>
      <c r="C53" s="9" t="s">
        <v>134</v>
      </c>
      <c r="D53" s="26">
        <v>90000</v>
      </c>
      <c r="E53" s="26"/>
      <c r="F53" s="26">
        <v>150700</v>
      </c>
      <c r="G53" s="26"/>
      <c r="H53" s="26">
        <f t="shared" si="6"/>
        <v>150700</v>
      </c>
      <c r="I53" s="18">
        <v>90000</v>
      </c>
      <c r="J53" s="23">
        <f t="shared" si="7"/>
        <v>0.59721300597213</v>
      </c>
    </row>
    <row r="54" spans="1:10" ht="17.25" customHeight="1" hidden="1">
      <c r="A54" s="5">
        <v>706</v>
      </c>
      <c r="B54" s="5" t="s">
        <v>70</v>
      </c>
      <c r="C54" s="9" t="s">
        <v>42</v>
      </c>
      <c r="D54" s="26">
        <v>70600</v>
      </c>
      <c r="E54" s="26"/>
      <c r="F54" s="26">
        <v>0</v>
      </c>
      <c r="G54" s="26">
        <v>-70600</v>
      </c>
      <c r="H54" s="26">
        <f t="shared" si="6"/>
        <v>-70600</v>
      </c>
      <c r="I54" s="18"/>
      <c r="J54" s="23">
        <f t="shared" si="7"/>
        <v>0</v>
      </c>
    </row>
    <row r="55" spans="1:10" ht="25.5">
      <c r="A55" s="5">
        <v>706</v>
      </c>
      <c r="B55" s="5" t="s">
        <v>41</v>
      </c>
      <c r="C55" s="15" t="s">
        <v>136</v>
      </c>
      <c r="D55" s="26">
        <v>1300</v>
      </c>
      <c r="E55" s="26"/>
      <c r="F55" s="18">
        <v>52965.93</v>
      </c>
      <c r="G55" s="26">
        <v>70600</v>
      </c>
      <c r="H55" s="26">
        <f t="shared" si="6"/>
        <v>123565.93</v>
      </c>
      <c r="I55" s="18">
        <v>36600</v>
      </c>
      <c r="J55" s="23">
        <f t="shared" si="7"/>
        <v>0.2961981510599241</v>
      </c>
    </row>
    <row r="56" spans="1:10" s="21" customFormat="1" ht="13.5" customHeight="1">
      <c r="A56" s="8">
        <v>0</v>
      </c>
      <c r="B56" s="8" t="s">
        <v>28</v>
      </c>
      <c r="C56" s="2" t="s">
        <v>1</v>
      </c>
      <c r="D56" s="28">
        <v>0</v>
      </c>
      <c r="E56" s="28"/>
      <c r="F56" s="28">
        <f>F58</f>
        <v>468800</v>
      </c>
      <c r="G56" s="28">
        <f>G57</f>
        <v>1010446</v>
      </c>
      <c r="H56" s="28">
        <f t="shared" si="6"/>
        <v>1479246</v>
      </c>
      <c r="I56" s="62">
        <v>84705</v>
      </c>
      <c r="J56" s="63">
        <f t="shared" si="7"/>
        <v>0.05726228091879241</v>
      </c>
    </row>
    <row r="57" spans="1:10" ht="14.25" customHeight="1" hidden="1">
      <c r="A57" s="5">
        <v>0</v>
      </c>
      <c r="B57" s="5" t="s">
        <v>29</v>
      </c>
      <c r="C57" s="9" t="s">
        <v>30</v>
      </c>
      <c r="D57" s="26">
        <v>0</v>
      </c>
      <c r="E57" s="26">
        <v>1835500</v>
      </c>
      <c r="F57" s="26">
        <v>0</v>
      </c>
      <c r="G57" s="26">
        <v>1010446</v>
      </c>
      <c r="H57" s="26">
        <f t="shared" si="6"/>
        <v>1010446</v>
      </c>
      <c r="I57" s="18">
        <f>I56</f>
        <v>84705</v>
      </c>
      <c r="J57" s="23">
        <f t="shared" si="7"/>
        <v>0.08382931893441115</v>
      </c>
    </row>
    <row r="58" spans="1:10" ht="51">
      <c r="A58" s="5"/>
      <c r="B58" s="5" t="s">
        <v>113</v>
      </c>
      <c r="C58" s="9" t="s">
        <v>135</v>
      </c>
      <c r="D58" s="26"/>
      <c r="E58" s="26"/>
      <c r="F58" s="26">
        <f>F60</f>
        <v>468800</v>
      </c>
      <c r="G58" s="26"/>
      <c r="H58" s="26"/>
      <c r="I58" s="18"/>
      <c r="J58" s="23"/>
    </row>
    <row r="59" spans="1:10" s="21" customFormat="1" ht="14.25" customHeight="1" hidden="1">
      <c r="A59" s="45">
        <v>706</v>
      </c>
      <c r="B59" s="45" t="s">
        <v>48</v>
      </c>
      <c r="C59" s="46" t="s">
        <v>46</v>
      </c>
      <c r="D59" s="47">
        <v>0</v>
      </c>
      <c r="E59" s="47">
        <v>0</v>
      </c>
      <c r="F59" s="47">
        <v>0</v>
      </c>
      <c r="G59" s="47"/>
      <c r="H59" s="47">
        <v>0</v>
      </c>
      <c r="I59" s="47">
        <f>I61</f>
        <v>-40835</v>
      </c>
      <c r="J59" s="48" t="e">
        <f>I59/H59</f>
        <v>#DIV/0!</v>
      </c>
    </row>
    <row r="60" spans="1:10" s="54" customFormat="1" ht="14.25" customHeight="1">
      <c r="A60" s="55">
        <v>706</v>
      </c>
      <c r="B60" s="56" t="s">
        <v>141</v>
      </c>
      <c r="C60" s="57" t="s">
        <v>140</v>
      </c>
      <c r="D60" s="53"/>
      <c r="E60" s="53"/>
      <c r="F60" s="58">
        <v>468800</v>
      </c>
      <c r="G60" s="58"/>
      <c r="H60" s="58"/>
      <c r="I60" s="58"/>
      <c r="J60" s="59"/>
    </row>
    <row r="61" spans="1:10" ht="12.75" customHeight="1" hidden="1">
      <c r="A61" s="5"/>
      <c r="B61" s="5" t="s">
        <v>47</v>
      </c>
      <c r="C61" s="12" t="s">
        <v>49</v>
      </c>
      <c r="D61" s="18">
        <v>0</v>
      </c>
      <c r="E61" s="18">
        <v>0</v>
      </c>
      <c r="F61" s="18">
        <v>0</v>
      </c>
      <c r="G61" s="18"/>
      <c r="H61" s="18">
        <v>0</v>
      </c>
      <c r="I61" s="19">
        <v>-40835</v>
      </c>
      <c r="J61" s="24" t="e">
        <f>I61/H61</f>
        <v>#DIV/0!</v>
      </c>
    </row>
    <row r="62" spans="1:10" s="21" customFormat="1" ht="12" customHeight="1">
      <c r="A62" s="8"/>
      <c r="B62" s="8" t="s">
        <v>31</v>
      </c>
      <c r="C62" s="2" t="s">
        <v>32</v>
      </c>
      <c r="D62" s="28" t="e">
        <f>D5</f>
        <v>#REF!</v>
      </c>
      <c r="E62" s="28">
        <v>0</v>
      </c>
      <c r="F62" s="19">
        <f>F5</f>
        <v>975085.3</v>
      </c>
      <c r="G62" s="19"/>
      <c r="H62" s="19">
        <f>G62+F62</f>
        <v>975085.3</v>
      </c>
      <c r="I62" s="19"/>
      <c r="J62" s="19">
        <f>I62/H62</f>
        <v>0</v>
      </c>
    </row>
    <row r="63" spans="1:10" ht="16.5" customHeight="1">
      <c r="A63" s="8"/>
      <c r="B63" s="8"/>
      <c r="C63" s="2" t="s">
        <v>33</v>
      </c>
      <c r="D63" s="28" t="e">
        <f>D48+D45+#REF!+D35+D32+D19+D6</f>
        <v>#REF!</v>
      </c>
      <c r="E63" s="28">
        <f>E62+E48</f>
        <v>4135500</v>
      </c>
      <c r="F63" s="19">
        <f>F59+F48+F5</f>
        <v>7397751.2299999995</v>
      </c>
      <c r="G63" s="19" t="e">
        <f>G59+G48+G5</f>
        <v>#REF!</v>
      </c>
      <c r="H63" s="19" t="e">
        <f>H59+H48+H5</f>
        <v>#REF!</v>
      </c>
      <c r="I63" s="19" t="e">
        <f>I59+I48+I5</f>
        <v>#REF!</v>
      </c>
      <c r="J63" s="19" t="e">
        <f>I63/H63</f>
        <v>#REF!</v>
      </c>
    </row>
    <row r="64" spans="1:10" ht="15" customHeight="1">
      <c r="A64" s="5"/>
      <c r="B64" s="5"/>
      <c r="C64" s="9" t="s">
        <v>92</v>
      </c>
      <c r="D64" s="39">
        <v>0</v>
      </c>
      <c r="E64" s="39"/>
      <c r="F64" s="26">
        <f>E64+D64</f>
        <v>0</v>
      </c>
      <c r="G64" s="39"/>
      <c r="H64" s="26">
        <v>0</v>
      </c>
      <c r="I64" s="18"/>
      <c r="J64" s="24" t="e">
        <f>I64/H64</f>
        <v>#DIV/0!</v>
      </c>
    </row>
  </sheetData>
  <sheetProtection/>
  <mergeCells count="4">
    <mergeCell ref="A4:B4"/>
    <mergeCell ref="A3:D3"/>
    <mergeCell ref="A1:D1"/>
    <mergeCell ref="A2:D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32">
      <selection activeCell="L16" sqref="L16"/>
    </sheetView>
  </sheetViews>
  <sheetFormatPr defaultColWidth="9.140625" defaultRowHeight="12.75"/>
  <cols>
    <col min="1" max="1" width="5.7109375" style="0" customWidth="1"/>
    <col min="2" max="2" width="22.28125" style="0" customWidth="1"/>
    <col min="3" max="3" width="55.7109375" style="0" customWidth="1"/>
    <col min="4" max="4" width="0.13671875" style="40" hidden="1" customWidth="1"/>
    <col min="5" max="5" width="10.421875" style="40" hidden="1" customWidth="1"/>
    <col min="6" max="6" width="10.7109375" style="40" customWidth="1"/>
    <col min="7" max="7" width="9.421875" style="40" hidden="1" customWidth="1"/>
    <col min="8" max="8" width="11.00390625" style="40" hidden="1" customWidth="1"/>
    <col min="9" max="9" width="11.00390625" style="20" hidden="1" customWidth="1"/>
    <col min="10" max="10" width="5.57421875" style="22" hidden="1" customWidth="1"/>
    <col min="11" max="11" width="10.7109375" style="40" customWidth="1"/>
  </cols>
  <sheetData>
    <row r="1" spans="1:11" ht="21.75" customHeight="1">
      <c r="A1" s="68" t="s">
        <v>146</v>
      </c>
      <c r="B1" s="69"/>
      <c r="C1" s="69"/>
      <c r="D1" s="69"/>
      <c r="E1"/>
      <c r="F1"/>
      <c r="G1"/>
      <c r="H1"/>
      <c r="K1"/>
    </row>
    <row r="2" spans="1:11" ht="12.75">
      <c r="A2" s="68"/>
      <c r="B2" s="68"/>
      <c r="C2" s="68"/>
      <c r="D2" s="68"/>
      <c r="E2"/>
      <c r="F2"/>
      <c r="G2"/>
      <c r="H2"/>
      <c r="K2"/>
    </row>
    <row r="3" spans="1:11" ht="12.75">
      <c r="A3" s="66" t="s">
        <v>121</v>
      </c>
      <c r="B3" s="67"/>
      <c r="C3" s="67"/>
      <c r="D3" s="67"/>
      <c r="E3"/>
      <c r="F3"/>
      <c r="G3"/>
      <c r="H3"/>
      <c r="K3"/>
    </row>
    <row r="4" spans="1:11" ht="34.5" customHeight="1">
      <c r="A4" s="64" t="s">
        <v>2</v>
      </c>
      <c r="B4" s="65"/>
      <c r="C4" s="25" t="s">
        <v>3</v>
      </c>
      <c r="D4" s="26" t="s">
        <v>4</v>
      </c>
      <c r="E4" s="26" t="s">
        <v>73</v>
      </c>
      <c r="F4" s="26" t="s">
        <v>122</v>
      </c>
      <c r="G4" s="26" t="s">
        <v>85</v>
      </c>
      <c r="H4" s="26" t="s">
        <v>86</v>
      </c>
      <c r="I4" s="18" t="s">
        <v>71</v>
      </c>
      <c r="J4" s="23" t="s">
        <v>72</v>
      </c>
      <c r="K4" s="26" t="s">
        <v>123</v>
      </c>
    </row>
    <row r="5" spans="1:11" ht="12.75">
      <c r="A5" s="41" t="s">
        <v>0</v>
      </c>
      <c r="B5" s="42" t="s">
        <v>5</v>
      </c>
      <c r="C5" s="43" t="s">
        <v>6</v>
      </c>
      <c r="D5" s="44" t="e">
        <f>D6+D19+D28+D31+#REF!+D41</f>
        <v>#REF!</v>
      </c>
      <c r="E5" s="44">
        <f>E6</f>
        <v>0</v>
      </c>
      <c r="F5" s="44">
        <f>F6+F14+F19+F28+F31</f>
        <v>997885.3</v>
      </c>
      <c r="G5" s="44" t="e">
        <f>G6+G19+G28+G31+G35+#REF!+G39+G41</f>
        <v>#REF!</v>
      </c>
      <c r="H5" s="44" t="e">
        <f aca="true" t="shared" si="0" ref="H5:H53">G5+F5</f>
        <v>#REF!</v>
      </c>
      <c r="I5" s="47" t="e">
        <f>I6+I19+I28+I31+I35+#REF!+I39</f>
        <v>#REF!</v>
      </c>
      <c r="J5" s="48" t="e">
        <f>I5/H5</f>
        <v>#REF!</v>
      </c>
      <c r="K5" s="44">
        <f>K6+K14+K19+K28+K31</f>
        <v>997885.3</v>
      </c>
    </row>
    <row r="6" spans="1:11" ht="12.75">
      <c r="A6" s="3">
        <v>182</v>
      </c>
      <c r="B6" s="4" t="s">
        <v>7</v>
      </c>
      <c r="C6" s="27" t="s">
        <v>8</v>
      </c>
      <c r="D6" s="28">
        <f>D7</f>
        <v>212700</v>
      </c>
      <c r="E6" s="28">
        <f>E7</f>
        <v>0</v>
      </c>
      <c r="F6" s="28">
        <f>F7</f>
        <v>360900</v>
      </c>
      <c r="G6" s="28"/>
      <c r="H6" s="28">
        <f t="shared" si="0"/>
        <v>360900</v>
      </c>
      <c r="I6" s="19">
        <f>I7</f>
        <v>132824.71000000002</v>
      </c>
      <c r="J6" s="24">
        <f>I6/H6</f>
        <v>0.3680374341922971</v>
      </c>
      <c r="K6" s="28">
        <f>K7</f>
        <v>360900</v>
      </c>
    </row>
    <row r="7" spans="1:11" ht="12.75">
      <c r="A7" s="5">
        <v>182</v>
      </c>
      <c r="B7" s="1" t="s">
        <v>124</v>
      </c>
      <c r="C7" s="29" t="s">
        <v>9</v>
      </c>
      <c r="D7" s="26">
        <f>D8</f>
        <v>212700</v>
      </c>
      <c r="E7" s="26">
        <f>E8+E9+E10+E11+E12+E13</f>
        <v>0</v>
      </c>
      <c r="F7" s="26">
        <f>F8+F11</f>
        <v>360900</v>
      </c>
      <c r="G7" s="26"/>
      <c r="H7" s="26">
        <f t="shared" si="0"/>
        <v>360900</v>
      </c>
      <c r="I7" s="18">
        <f>I8+I9+I10+I11+I12+I13</f>
        <v>132824.71000000002</v>
      </c>
      <c r="J7" s="23">
        <f>I7/H7</f>
        <v>0.3680374341922971</v>
      </c>
      <c r="K7" s="26">
        <f>K8+K11</f>
        <v>360900</v>
      </c>
    </row>
    <row r="8" spans="1:11" ht="59.25" customHeight="1">
      <c r="A8" s="5"/>
      <c r="B8" s="5" t="s">
        <v>100</v>
      </c>
      <c r="C8" s="29" t="s">
        <v>106</v>
      </c>
      <c r="D8" s="26">
        <v>212700</v>
      </c>
      <c r="E8" s="26">
        <v>-800</v>
      </c>
      <c r="F8" s="26">
        <v>358400</v>
      </c>
      <c r="G8" s="26"/>
      <c r="H8" s="26">
        <f t="shared" si="0"/>
        <v>358400</v>
      </c>
      <c r="I8" s="18">
        <v>131639.1</v>
      </c>
      <c r="J8" s="23">
        <f aca="true" t="shared" si="1" ref="J8:J41">I8/H8</f>
        <v>0.36729659598214287</v>
      </c>
      <c r="K8" s="26">
        <v>358400</v>
      </c>
    </row>
    <row r="9" spans="1:11" ht="0.75" customHeight="1" hidden="1">
      <c r="A9" s="5"/>
      <c r="B9" s="5" t="s">
        <v>74</v>
      </c>
      <c r="C9" s="29" t="s">
        <v>75</v>
      </c>
      <c r="D9" s="26">
        <v>0</v>
      </c>
      <c r="E9" s="26">
        <v>500</v>
      </c>
      <c r="F9" s="26">
        <v>0</v>
      </c>
      <c r="G9" s="26"/>
      <c r="H9" s="26">
        <f t="shared" si="0"/>
        <v>0</v>
      </c>
      <c r="I9" s="18">
        <v>467.51</v>
      </c>
      <c r="J9" s="23" t="e">
        <f t="shared" si="1"/>
        <v>#DIV/0!</v>
      </c>
      <c r="K9" s="26">
        <v>0</v>
      </c>
    </row>
    <row r="10" spans="1:11" ht="63.75" hidden="1">
      <c r="A10" s="5"/>
      <c r="B10" s="5" t="s">
        <v>76</v>
      </c>
      <c r="C10" s="29" t="s">
        <v>77</v>
      </c>
      <c r="D10" s="26">
        <v>0</v>
      </c>
      <c r="E10" s="26">
        <v>0</v>
      </c>
      <c r="F10" s="26">
        <f>E10+D10</f>
        <v>0</v>
      </c>
      <c r="G10" s="26"/>
      <c r="H10" s="26">
        <f t="shared" si="0"/>
        <v>0</v>
      </c>
      <c r="I10" s="18">
        <v>164.6</v>
      </c>
      <c r="J10" s="23" t="e">
        <f t="shared" si="1"/>
        <v>#DIV/0!</v>
      </c>
      <c r="K10" s="26" t="e">
        <f>J10+I10</f>
        <v>#DIV/0!</v>
      </c>
    </row>
    <row r="11" spans="1:11" ht="42.75" customHeight="1">
      <c r="A11" s="5"/>
      <c r="B11" s="5" t="s">
        <v>101</v>
      </c>
      <c r="C11" s="29" t="s">
        <v>78</v>
      </c>
      <c r="D11" s="26">
        <v>0</v>
      </c>
      <c r="E11" s="26">
        <v>100</v>
      </c>
      <c r="F11" s="26">
        <v>2500</v>
      </c>
      <c r="G11" s="26"/>
      <c r="H11" s="26">
        <f t="shared" si="0"/>
        <v>2500</v>
      </c>
      <c r="I11" s="18">
        <v>353.5</v>
      </c>
      <c r="J11" s="23">
        <f t="shared" si="1"/>
        <v>0.1414</v>
      </c>
      <c r="K11" s="26">
        <v>2500</v>
      </c>
    </row>
    <row r="12" spans="1:11" ht="24.75" customHeight="1" hidden="1">
      <c r="A12" s="5"/>
      <c r="B12" s="5" t="s">
        <v>79</v>
      </c>
      <c r="C12" s="29" t="s">
        <v>80</v>
      </c>
      <c r="D12" s="26">
        <v>0</v>
      </c>
      <c r="E12" s="26">
        <v>0</v>
      </c>
      <c r="F12" s="26">
        <f>E12+D12</f>
        <v>0</v>
      </c>
      <c r="G12" s="26"/>
      <c r="H12" s="26">
        <f t="shared" si="0"/>
        <v>0</v>
      </c>
      <c r="I12" s="18"/>
      <c r="J12" s="23" t="e">
        <f t="shared" si="1"/>
        <v>#DIV/0!</v>
      </c>
      <c r="K12" s="26" t="e">
        <f>J12+I12</f>
        <v>#DIV/0!</v>
      </c>
    </row>
    <row r="13" spans="1:11" ht="51" hidden="1">
      <c r="A13" s="6"/>
      <c r="B13" s="5" t="s">
        <v>81</v>
      </c>
      <c r="C13" s="29" t="s">
        <v>82</v>
      </c>
      <c r="D13" s="26">
        <v>0</v>
      </c>
      <c r="E13" s="26">
        <v>200</v>
      </c>
      <c r="F13" s="26">
        <v>0</v>
      </c>
      <c r="G13" s="26"/>
      <c r="H13" s="26">
        <f t="shared" si="0"/>
        <v>0</v>
      </c>
      <c r="I13" s="18">
        <v>200</v>
      </c>
      <c r="J13" s="23" t="e">
        <f t="shared" si="1"/>
        <v>#DIV/0!</v>
      </c>
      <c r="K13" s="26">
        <v>0</v>
      </c>
    </row>
    <row r="14" spans="1:11" s="51" customFormat="1" ht="25.5">
      <c r="A14" s="8"/>
      <c r="B14" s="8" t="s">
        <v>93</v>
      </c>
      <c r="C14" s="52" t="s">
        <v>94</v>
      </c>
      <c r="D14" s="28"/>
      <c r="E14" s="28"/>
      <c r="F14" s="28">
        <f>F15+F16+F17+F18</f>
        <v>232100</v>
      </c>
      <c r="G14" s="28"/>
      <c r="H14" s="28"/>
      <c r="I14" s="19"/>
      <c r="J14" s="24"/>
      <c r="K14" s="28">
        <f>K15+K16+K17+K18</f>
        <v>232100</v>
      </c>
    </row>
    <row r="15" spans="1:11" ht="38.25" customHeight="1">
      <c r="A15" s="5"/>
      <c r="B15" s="5" t="s">
        <v>95</v>
      </c>
      <c r="C15" s="29" t="s">
        <v>109</v>
      </c>
      <c r="D15" s="26"/>
      <c r="E15" s="26"/>
      <c r="F15" s="26">
        <v>80000</v>
      </c>
      <c r="G15" s="26"/>
      <c r="H15" s="26"/>
      <c r="I15" s="18"/>
      <c r="J15" s="23"/>
      <c r="K15" s="26">
        <v>80000</v>
      </c>
    </row>
    <row r="16" spans="1:11" ht="76.5">
      <c r="A16" s="5"/>
      <c r="B16" s="5" t="s">
        <v>96</v>
      </c>
      <c r="C16" s="29" t="s">
        <v>110</v>
      </c>
      <c r="D16" s="26"/>
      <c r="E16" s="26"/>
      <c r="F16" s="26">
        <v>2000</v>
      </c>
      <c r="G16" s="26"/>
      <c r="H16" s="26"/>
      <c r="I16" s="18"/>
      <c r="J16" s="23"/>
      <c r="K16" s="26">
        <v>2000</v>
      </c>
    </row>
    <row r="17" spans="1:11" ht="63.75">
      <c r="A17" s="5"/>
      <c r="B17" s="5" t="s">
        <v>97</v>
      </c>
      <c r="C17" s="29" t="s">
        <v>111</v>
      </c>
      <c r="D17" s="26"/>
      <c r="E17" s="26"/>
      <c r="F17" s="26">
        <v>150000</v>
      </c>
      <c r="G17" s="26"/>
      <c r="H17" s="26"/>
      <c r="I17" s="18"/>
      <c r="J17" s="23"/>
      <c r="K17" s="26">
        <v>150000</v>
      </c>
    </row>
    <row r="18" spans="1:11" ht="63.75">
      <c r="A18" s="5"/>
      <c r="B18" s="5" t="s">
        <v>98</v>
      </c>
      <c r="C18" s="29" t="s">
        <v>112</v>
      </c>
      <c r="D18" s="26"/>
      <c r="E18" s="26"/>
      <c r="F18" s="26">
        <v>100</v>
      </c>
      <c r="G18" s="26"/>
      <c r="H18" s="26"/>
      <c r="I18" s="18"/>
      <c r="J18" s="23"/>
      <c r="K18" s="26">
        <v>100</v>
      </c>
    </row>
    <row r="19" spans="1:11" ht="12.75">
      <c r="A19" s="7">
        <v>182</v>
      </c>
      <c r="B19" s="8" t="s">
        <v>10</v>
      </c>
      <c r="C19" s="27" t="s">
        <v>11</v>
      </c>
      <c r="D19" s="28" t="e">
        <f>D20+#REF!+D25+#REF!</f>
        <v>#REF!</v>
      </c>
      <c r="E19" s="28"/>
      <c r="F19" s="28">
        <f>F20+F23+F24+F25</f>
        <v>304846.9</v>
      </c>
      <c r="G19" s="28"/>
      <c r="H19" s="28">
        <f t="shared" si="0"/>
        <v>304846.9</v>
      </c>
      <c r="I19" s="19" t="e">
        <f>I20+#REF!+#REF!+I25</f>
        <v>#REF!</v>
      </c>
      <c r="J19" s="24" t="e">
        <f t="shared" si="1"/>
        <v>#REF!</v>
      </c>
      <c r="K19" s="28">
        <f>K20+K23+K24+K25</f>
        <v>304846.9</v>
      </c>
    </row>
    <row r="20" spans="1:11" ht="28.5" customHeight="1">
      <c r="A20" s="7">
        <v>182</v>
      </c>
      <c r="B20" s="5" t="s">
        <v>102</v>
      </c>
      <c r="C20" s="15" t="s">
        <v>125</v>
      </c>
      <c r="D20" s="26">
        <v>6100</v>
      </c>
      <c r="E20" s="26"/>
      <c r="F20" s="26">
        <v>11600</v>
      </c>
      <c r="G20" s="26"/>
      <c r="H20" s="26">
        <f t="shared" si="0"/>
        <v>11600</v>
      </c>
      <c r="I20" s="18">
        <v>243.07</v>
      </c>
      <c r="J20" s="23">
        <f t="shared" si="1"/>
        <v>0.020954310344827587</v>
      </c>
      <c r="K20" s="26">
        <v>11600</v>
      </c>
    </row>
    <row r="21" spans="1:11" ht="63.75" hidden="1">
      <c r="A21" s="5">
        <v>182</v>
      </c>
      <c r="B21" s="13" t="s">
        <v>56</v>
      </c>
      <c r="C21" s="31" t="s">
        <v>57</v>
      </c>
      <c r="D21" s="30">
        <v>0</v>
      </c>
      <c r="E21" s="30"/>
      <c r="F21" s="26">
        <f>E21+D21</f>
        <v>0</v>
      </c>
      <c r="G21" s="30"/>
      <c r="H21" s="26">
        <f t="shared" si="0"/>
        <v>0</v>
      </c>
      <c r="I21" s="18"/>
      <c r="J21" s="23" t="e">
        <f t="shared" si="1"/>
        <v>#DIV/0!</v>
      </c>
      <c r="K21" s="26" t="e">
        <f>J21+I21</f>
        <v>#DIV/0!</v>
      </c>
    </row>
    <row r="22" spans="1:11" ht="63.75" hidden="1">
      <c r="A22" s="32">
        <v>182</v>
      </c>
      <c r="B22" s="13" t="s">
        <v>58</v>
      </c>
      <c r="C22" s="31" t="s">
        <v>59</v>
      </c>
      <c r="D22" s="30">
        <v>0</v>
      </c>
      <c r="E22" s="30"/>
      <c r="F22" s="26">
        <f>E22+D22</f>
        <v>0</v>
      </c>
      <c r="G22" s="30"/>
      <c r="H22" s="26">
        <f t="shared" si="0"/>
        <v>0</v>
      </c>
      <c r="I22" s="18"/>
      <c r="J22" s="23" t="e">
        <f t="shared" si="1"/>
        <v>#DIV/0!</v>
      </c>
      <c r="K22" s="26" t="e">
        <f>J22+I22</f>
        <v>#DIV/0!</v>
      </c>
    </row>
    <row r="23" spans="1:11" ht="57.75" customHeight="1">
      <c r="A23" s="5">
        <v>182</v>
      </c>
      <c r="B23" s="13" t="s">
        <v>114</v>
      </c>
      <c r="C23" s="31" t="s">
        <v>116</v>
      </c>
      <c r="D23" s="30"/>
      <c r="E23" s="30"/>
      <c r="F23" s="26">
        <v>87246.9</v>
      </c>
      <c r="G23" s="30"/>
      <c r="H23" s="26"/>
      <c r="I23" s="18"/>
      <c r="J23" s="23"/>
      <c r="K23" s="26">
        <v>87246.9</v>
      </c>
    </row>
    <row r="24" spans="1:11" ht="53.25" customHeight="1">
      <c r="A24" s="5">
        <v>182</v>
      </c>
      <c r="B24" s="13" t="s">
        <v>115</v>
      </c>
      <c r="C24" s="31" t="s">
        <v>117</v>
      </c>
      <c r="D24" s="30"/>
      <c r="E24" s="30"/>
      <c r="F24" s="26">
        <v>15500</v>
      </c>
      <c r="G24" s="30"/>
      <c r="H24" s="26"/>
      <c r="I24" s="18"/>
      <c r="J24" s="23"/>
      <c r="K24" s="26">
        <v>15500</v>
      </c>
    </row>
    <row r="25" spans="1:11" s="21" customFormat="1" ht="19.5" customHeight="1">
      <c r="A25" s="60">
        <v>182</v>
      </c>
      <c r="B25" s="8" t="s">
        <v>35</v>
      </c>
      <c r="C25" s="61" t="s">
        <v>36</v>
      </c>
      <c r="D25" s="19">
        <f>D26+D27</f>
        <v>143000</v>
      </c>
      <c r="E25" s="19"/>
      <c r="F25" s="28">
        <f>F26+F27</f>
        <v>190500</v>
      </c>
      <c r="G25" s="19"/>
      <c r="H25" s="28">
        <f t="shared" si="0"/>
        <v>190500</v>
      </c>
      <c r="I25" s="19">
        <f>I26+I27</f>
        <v>15951.21</v>
      </c>
      <c r="J25" s="24">
        <f t="shared" si="1"/>
        <v>0.08373338582677164</v>
      </c>
      <c r="K25" s="28">
        <f>K26+K27</f>
        <v>190500</v>
      </c>
    </row>
    <row r="26" spans="1:11" ht="12.75">
      <c r="A26" s="5">
        <v>182</v>
      </c>
      <c r="B26" s="5" t="s">
        <v>37</v>
      </c>
      <c r="C26" s="33" t="s">
        <v>38</v>
      </c>
      <c r="D26" s="18">
        <v>17900</v>
      </c>
      <c r="E26" s="18"/>
      <c r="F26" s="26">
        <v>17500</v>
      </c>
      <c r="G26" s="18"/>
      <c r="H26" s="26">
        <f t="shared" si="0"/>
        <v>17500</v>
      </c>
      <c r="I26" s="18">
        <v>9540.68</v>
      </c>
      <c r="J26" s="23">
        <f t="shared" si="1"/>
        <v>0.5451817142857143</v>
      </c>
      <c r="K26" s="26">
        <v>17500</v>
      </c>
    </row>
    <row r="27" spans="1:11" ht="12.75">
      <c r="A27" s="17">
        <v>182</v>
      </c>
      <c r="B27" s="5" t="s">
        <v>39</v>
      </c>
      <c r="C27" s="33" t="s">
        <v>40</v>
      </c>
      <c r="D27" s="18">
        <v>125100</v>
      </c>
      <c r="E27" s="18"/>
      <c r="F27" s="26">
        <v>173000</v>
      </c>
      <c r="G27" s="18"/>
      <c r="H27" s="26">
        <f t="shared" si="0"/>
        <v>173000</v>
      </c>
      <c r="I27" s="18">
        <v>6410.53</v>
      </c>
      <c r="J27" s="23">
        <f t="shared" si="1"/>
        <v>0.03705508670520231</v>
      </c>
      <c r="K27" s="26">
        <v>173000</v>
      </c>
    </row>
    <row r="28" spans="1:11" ht="12.75">
      <c r="A28" s="16">
        <v>706</v>
      </c>
      <c r="B28" s="16" t="s">
        <v>12</v>
      </c>
      <c r="C28" s="34" t="s">
        <v>13</v>
      </c>
      <c r="D28" s="35">
        <f>D29</f>
        <v>5000</v>
      </c>
      <c r="E28" s="35"/>
      <c r="F28" s="28">
        <f>F29</f>
        <v>7000</v>
      </c>
      <c r="G28" s="35"/>
      <c r="H28" s="28">
        <f t="shared" si="0"/>
        <v>7000</v>
      </c>
      <c r="I28" s="19">
        <f>I29</f>
        <v>6200</v>
      </c>
      <c r="J28" s="24">
        <f t="shared" si="1"/>
        <v>0.8857142857142857</v>
      </c>
      <c r="K28" s="28">
        <f>K29</f>
        <v>7000</v>
      </c>
    </row>
    <row r="29" spans="1:11" ht="50.25" customHeight="1">
      <c r="A29" s="5">
        <v>706</v>
      </c>
      <c r="B29" s="5" t="s">
        <v>105</v>
      </c>
      <c r="C29" s="15" t="s">
        <v>60</v>
      </c>
      <c r="D29" s="26">
        <v>5000</v>
      </c>
      <c r="E29" s="26"/>
      <c r="F29" s="26">
        <v>7000</v>
      </c>
      <c r="G29" s="26"/>
      <c r="H29" s="26">
        <f t="shared" si="0"/>
        <v>7000</v>
      </c>
      <c r="I29" s="18">
        <v>6200</v>
      </c>
      <c r="J29" s="23">
        <f t="shared" si="1"/>
        <v>0.8857142857142857</v>
      </c>
      <c r="K29" s="26">
        <v>7000</v>
      </c>
    </row>
    <row r="30" spans="1:11" ht="63.75" hidden="1">
      <c r="A30" s="5">
        <v>706</v>
      </c>
      <c r="B30" s="5" t="s">
        <v>14</v>
      </c>
      <c r="C30" s="15" t="s">
        <v>34</v>
      </c>
      <c r="D30" s="26">
        <v>0</v>
      </c>
      <c r="E30" s="26"/>
      <c r="F30" s="26">
        <f>E30+D30</f>
        <v>0</v>
      </c>
      <c r="G30" s="26"/>
      <c r="H30" s="26">
        <f t="shared" si="0"/>
        <v>0</v>
      </c>
      <c r="I30" s="18"/>
      <c r="J30" s="23" t="e">
        <f t="shared" si="1"/>
        <v>#DIV/0!</v>
      </c>
      <c r="K30" s="26" t="e">
        <f>J30+I30</f>
        <v>#DIV/0!</v>
      </c>
    </row>
    <row r="31" spans="1:11" ht="38.25">
      <c r="A31" s="8">
        <v>706</v>
      </c>
      <c r="B31" s="8" t="s">
        <v>15</v>
      </c>
      <c r="C31" s="27" t="s">
        <v>16</v>
      </c>
      <c r="D31" s="28">
        <f>D32+D34+D33</f>
        <v>69600</v>
      </c>
      <c r="E31" s="28"/>
      <c r="F31" s="28">
        <f>F32+F33+F34</f>
        <v>93038.4</v>
      </c>
      <c r="G31" s="28">
        <f>G32</f>
        <v>-20000</v>
      </c>
      <c r="H31" s="28">
        <f t="shared" si="0"/>
        <v>73038.4</v>
      </c>
      <c r="I31" s="19">
        <f>I32+I34</f>
        <v>32115.11</v>
      </c>
      <c r="J31" s="24">
        <f t="shared" si="1"/>
        <v>0.43970171854805146</v>
      </c>
      <c r="K31" s="28">
        <f>K32+K33+K34</f>
        <v>93038.4</v>
      </c>
    </row>
    <row r="32" spans="1:11" ht="54" customHeight="1">
      <c r="A32" s="5">
        <v>706</v>
      </c>
      <c r="B32" s="5" t="s">
        <v>142</v>
      </c>
      <c r="C32" s="15" t="s">
        <v>126</v>
      </c>
      <c r="D32" s="26">
        <v>30000</v>
      </c>
      <c r="E32" s="26"/>
      <c r="F32" s="26">
        <v>0</v>
      </c>
      <c r="G32" s="26">
        <v>-20000</v>
      </c>
      <c r="H32" s="26">
        <f t="shared" si="0"/>
        <v>-20000</v>
      </c>
      <c r="I32" s="18">
        <v>4245.98</v>
      </c>
      <c r="J32" s="23">
        <f t="shared" si="1"/>
        <v>-0.212299</v>
      </c>
      <c r="K32" s="26">
        <v>0</v>
      </c>
    </row>
    <row r="33" spans="1:11" ht="53.25" customHeight="1">
      <c r="A33" s="5"/>
      <c r="B33" s="5" t="s">
        <v>143</v>
      </c>
      <c r="C33" s="15" t="s">
        <v>145</v>
      </c>
      <c r="D33" s="26">
        <v>0</v>
      </c>
      <c r="E33" s="26"/>
      <c r="F33" s="26">
        <v>31868.4</v>
      </c>
      <c r="G33" s="26"/>
      <c r="H33" s="26">
        <f t="shared" si="0"/>
        <v>31868.4</v>
      </c>
      <c r="I33" s="18"/>
      <c r="J33" s="23">
        <f t="shared" si="1"/>
        <v>0</v>
      </c>
      <c r="K33" s="26">
        <v>31868.4</v>
      </c>
    </row>
    <row r="34" spans="1:11" ht="43.5" customHeight="1">
      <c r="A34" s="5">
        <v>706</v>
      </c>
      <c r="B34" s="5" t="s">
        <v>17</v>
      </c>
      <c r="C34" s="36" t="s">
        <v>144</v>
      </c>
      <c r="D34" s="26">
        <v>39600</v>
      </c>
      <c r="E34" s="26"/>
      <c r="F34" s="26">
        <v>61170</v>
      </c>
      <c r="G34" s="26"/>
      <c r="H34" s="26">
        <f t="shared" si="0"/>
        <v>61170</v>
      </c>
      <c r="I34" s="18">
        <v>27869.13</v>
      </c>
      <c r="J34" s="23">
        <f t="shared" si="1"/>
        <v>0.45560127513487003</v>
      </c>
      <c r="K34" s="26">
        <v>61170</v>
      </c>
    </row>
    <row r="35" spans="1:11" ht="25.5" hidden="1">
      <c r="A35" s="8">
        <v>706</v>
      </c>
      <c r="B35" s="8" t="s">
        <v>44</v>
      </c>
      <c r="C35" s="37" t="s">
        <v>45</v>
      </c>
      <c r="D35" s="28">
        <v>0</v>
      </c>
      <c r="E35" s="28"/>
      <c r="F35" s="28">
        <f>E35+D35</f>
        <v>0</v>
      </c>
      <c r="G35" s="28"/>
      <c r="H35" s="28">
        <f t="shared" si="0"/>
        <v>0</v>
      </c>
      <c r="I35" s="19">
        <f>I37</f>
        <v>4159.45</v>
      </c>
      <c r="J35" s="24" t="e">
        <f t="shared" si="1"/>
        <v>#DIV/0!</v>
      </c>
      <c r="K35" s="28" t="e">
        <f>J35+I35</f>
        <v>#DIV/0!</v>
      </c>
    </row>
    <row r="36" spans="1:11" ht="25.5" hidden="1">
      <c r="A36" s="5">
        <v>706</v>
      </c>
      <c r="B36" s="5" t="s">
        <v>64</v>
      </c>
      <c r="C36" s="11" t="s">
        <v>65</v>
      </c>
      <c r="D36" s="26">
        <v>0</v>
      </c>
      <c r="E36" s="26"/>
      <c r="F36" s="26">
        <f>E36+D36</f>
        <v>0</v>
      </c>
      <c r="G36" s="26"/>
      <c r="H36" s="26">
        <f t="shared" si="0"/>
        <v>0</v>
      </c>
      <c r="I36" s="18"/>
      <c r="J36" s="23" t="e">
        <f t="shared" si="1"/>
        <v>#DIV/0!</v>
      </c>
      <c r="K36" s="26" t="e">
        <f>J36+I36</f>
        <v>#DIV/0!</v>
      </c>
    </row>
    <row r="37" spans="1:11" ht="2.25" customHeight="1" hidden="1">
      <c r="A37" s="5"/>
      <c r="B37" s="5" t="s">
        <v>66</v>
      </c>
      <c r="C37" s="11" t="s">
        <v>67</v>
      </c>
      <c r="D37" s="26">
        <v>0</v>
      </c>
      <c r="E37" s="26"/>
      <c r="F37" s="26">
        <f>E37+D37</f>
        <v>0</v>
      </c>
      <c r="G37" s="26"/>
      <c r="H37" s="26">
        <f t="shared" si="0"/>
        <v>0</v>
      </c>
      <c r="I37" s="18">
        <v>4159.45</v>
      </c>
      <c r="J37" s="23" t="e">
        <f t="shared" si="1"/>
        <v>#DIV/0!</v>
      </c>
      <c r="K37" s="26" t="e">
        <f>J37+I37</f>
        <v>#DIV/0!</v>
      </c>
    </row>
    <row r="38" spans="1:11" s="38" customFormat="1" ht="38.25" hidden="1">
      <c r="A38" s="5">
        <v>706</v>
      </c>
      <c r="B38" s="13" t="s">
        <v>83</v>
      </c>
      <c r="C38" s="14" t="s">
        <v>68</v>
      </c>
      <c r="D38" s="30">
        <v>0</v>
      </c>
      <c r="E38" s="30"/>
      <c r="F38" s="26">
        <f>E38+D38</f>
        <v>0</v>
      </c>
      <c r="G38" s="30"/>
      <c r="H38" s="26">
        <f t="shared" si="0"/>
        <v>0</v>
      </c>
      <c r="I38" s="18"/>
      <c r="J38" s="23" t="e">
        <f t="shared" si="1"/>
        <v>#DIV/0!</v>
      </c>
      <c r="K38" s="26" t="e">
        <f>J38+I38</f>
        <v>#DIV/0!</v>
      </c>
    </row>
    <row r="39" spans="1:11" s="38" customFormat="1" ht="19.5" customHeight="1" hidden="1">
      <c r="A39" s="8">
        <v>706</v>
      </c>
      <c r="B39" s="8" t="s">
        <v>87</v>
      </c>
      <c r="C39" s="2" t="s">
        <v>88</v>
      </c>
      <c r="D39" s="28" t="s">
        <v>89</v>
      </c>
      <c r="E39" s="28"/>
      <c r="F39" s="26">
        <v>0</v>
      </c>
      <c r="G39" s="28">
        <f>G40</f>
        <v>20000</v>
      </c>
      <c r="H39" s="28">
        <f t="shared" si="0"/>
        <v>20000</v>
      </c>
      <c r="I39" s="19">
        <f>I40</f>
        <v>20000</v>
      </c>
      <c r="J39" s="24">
        <f t="shared" si="1"/>
        <v>1</v>
      </c>
      <c r="K39" s="26">
        <v>0</v>
      </c>
    </row>
    <row r="40" spans="1:11" s="38" customFormat="1" ht="25.5" hidden="1">
      <c r="A40" s="5"/>
      <c r="B40" s="13" t="s">
        <v>90</v>
      </c>
      <c r="C40" s="14" t="s">
        <v>91</v>
      </c>
      <c r="D40" s="30"/>
      <c r="E40" s="30"/>
      <c r="F40" s="26">
        <v>0</v>
      </c>
      <c r="G40" s="30">
        <v>20000</v>
      </c>
      <c r="H40" s="26">
        <f t="shared" si="0"/>
        <v>20000</v>
      </c>
      <c r="I40" s="18">
        <v>20000</v>
      </c>
      <c r="J40" s="23">
        <f t="shared" si="1"/>
        <v>1</v>
      </c>
      <c r="K40" s="26">
        <v>0</v>
      </c>
    </row>
    <row r="41" spans="1:11" ht="12.75" hidden="1">
      <c r="A41" s="8">
        <v>706</v>
      </c>
      <c r="B41" s="8" t="s">
        <v>18</v>
      </c>
      <c r="C41" s="2" t="s">
        <v>19</v>
      </c>
      <c r="D41" s="28">
        <v>0</v>
      </c>
      <c r="E41" s="28"/>
      <c r="F41" s="26">
        <f>E41+D41</f>
        <v>0</v>
      </c>
      <c r="G41" s="28"/>
      <c r="H41" s="26">
        <f t="shared" si="0"/>
        <v>0</v>
      </c>
      <c r="I41" s="18"/>
      <c r="J41" s="23" t="e">
        <f t="shared" si="1"/>
        <v>#DIV/0!</v>
      </c>
      <c r="K41" s="26" t="e">
        <f>J41+I41</f>
        <v>#DIV/0!</v>
      </c>
    </row>
    <row r="42" spans="1:11" ht="13.5" customHeight="1" hidden="1">
      <c r="A42" s="5">
        <v>706</v>
      </c>
      <c r="B42" s="5" t="s">
        <v>20</v>
      </c>
      <c r="C42" s="9" t="s">
        <v>21</v>
      </c>
      <c r="D42" s="26">
        <v>0</v>
      </c>
      <c r="E42" s="26"/>
      <c r="F42" s="26">
        <f>E42+D42</f>
        <v>0</v>
      </c>
      <c r="G42" s="26"/>
      <c r="H42" s="26">
        <f t="shared" si="0"/>
        <v>0</v>
      </c>
      <c r="I42" s="49">
        <v>0</v>
      </c>
      <c r="J42" s="50" t="e">
        <f>I42/H42</f>
        <v>#DIV/0!</v>
      </c>
      <c r="K42" s="26" t="e">
        <f>J42+I42</f>
        <v>#DIV/0!</v>
      </c>
    </row>
    <row r="43" spans="1:11" ht="12" customHeight="1" hidden="1">
      <c r="A43" s="5">
        <v>706</v>
      </c>
      <c r="B43" s="5" t="s">
        <v>22</v>
      </c>
      <c r="C43" s="12" t="s">
        <v>23</v>
      </c>
      <c r="D43" s="26">
        <v>0</v>
      </c>
      <c r="E43" s="26"/>
      <c r="F43" s="26">
        <f>E43+D43</f>
        <v>0</v>
      </c>
      <c r="G43" s="26"/>
      <c r="H43" s="26">
        <f t="shared" si="0"/>
        <v>0</v>
      </c>
      <c r="I43" s="18">
        <v>0</v>
      </c>
      <c r="J43" s="23" t="e">
        <f>I43/H43</f>
        <v>#DIV/0!</v>
      </c>
      <c r="K43" s="26" t="e">
        <f>J43+I43</f>
        <v>#DIV/0!</v>
      </c>
    </row>
    <row r="44" spans="1:11" ht="15" customHeight="1">
      <c r="A44" s="45"/>
      <c r="B44" s="45" t="s">
        <v>69</v>
      </c>
      <c r="C44" s="46" t="s">
        <v>24</v>
      </c>
      <c r="D44" s="44">
        <f>D45+D46+D49+D50+D51</f>
        <v>5829900</v>
      </c>
      <c r="E44" s="44">
        <f>E48+E53</f>
        <v>4135500</v>
      </c>
      <c r="F44" s="47">
        <f>F45+F46+F47+F48+F49+F51+F52</f>
        <v>3980165.93</v>
      </c>
      <c r="G44" s="44">
        <f>G45+G46+G48+G49+G50+G51+G52</f>
        <v>1264642</v>
      </c>
      <c r="H44" s="44">
        <f t="shared" si="0"/>
        <v>5244807.93</v>
      </c>
      <c r="I44" s="47">
        <f>I45+I46+I48+I49+I50+I51+I52</f>
        <v>3976246</v>
      </c>
      <c r="J44" s="48">
        <f aca="true" t="shared" si="2" ref="J44:J51">I44/H44</f>
        <v>0.7581299550086671</v>
      </c>
      <c r="K44" s="47">
        <f>K45+K46+K47+K48+K49+K51+K52</f>
        <v>3848365.93</v>
      </c>
    </row>
    <row r="45" spans="1:11" ht="28.5" customHeight="1">
      <c r="A45" s="5">
        <v>700</v>
      </c>
      <c r="B45" s="5" t="s">
        <v>25</v>
      </c>
      <c r="C45" s="9" t="s">
        <v>131</v>
      </c>
      <c r="D45" s="26">
        <v>5456300</v>
      </c>
      <c r="E45" s="26"/>
      <c r="F45" s="26">
        <v>3691700</v>
      </c>
      <c r="G45" s="26"/>
      <c r="H45" s="26">
        <f t="shared" si="0"/>
        <v>3691700</v>
      </c>
      <c r="I45" s="18">
        <v>2728150</v>
      </c>
      <c r="J45" s="23">
        <f t="shared" si="2"/>
        <v>0.7389955846899803</v>
      </c>
      <c r="K45" s="26">
        <v>3563400</v>
      </c>
    </row>
    <row r="46" spans="1:11" ht="25.5" customHeight="1">
      <c r="A46" s="5">
        <v>706</v>
      </c>
      <c r="B46" s="5" t="s">
        <v>26</v>
      </c>
      <c r="C46" s="9" t="s">
        <v>130</v>
      </c>
      <c r="D46" s="26">
        <v>211700</v>
      </c>
      <c r="E46" s="26"/>
      <c r="F46" s="26">
        <v>235500</v>
      </c>
      <c r="G46" s="26"/>
      <c r="H46" s="26">
        <f t="shared" si="0"/>
        <v>235500</v>
      </c>
      <c r="I46" s="18">
        <v>105850</v>
      </c>
      <c r="J46" s="23">
        <f t="shared" si="2"/>
        <v>0.4494692144373673</v>
      </c>
      <c r="K46" s="26">
        <v>232000</v>
      </c>
    </row>
    <row r="47" spans="1:11" ht="25.5">
      <c r="A47" s="5"/>
      <c r="B47" s="5" t="s">
        <v>108</v>
      </c>
      <c r="C47" s="15" t="s">
        <v>129</v>
      </c>
      <c r="D47" s="26"/>
      <c r="E47" s="26"/>
      <c r="F47" s="26">
        <v>0</v>
      </c>
      <c r="G47" s="26"/>
      <c r="H47" s="26"/>
      <c r="I47" s="18"/>
      <c r="J47" s="23"/>
      <c r="K47" s="26">
        <v>0</v>
      </c>
    </row>
    <row r="48" spans="1:11" ht="18.75" customHeight="1">
      <c r="A48" s="5"/>
      <c r="B48" s="10" t="s">
        <v>99</v>
      </c>
      <c r="C48" s="15" t="s">
        <v>128</v>
      </c>
      <c r="D48" s="26">
        <v>0</v>
      </c>
      <c r="E48" s="26">
        <v>2300000</v>
      </c>
      <c r="F48" s="26">
        <v>0</v>
      </c>
      <c r="G48" s="26">
        <v>254196</v>
      </c>
      <c r="H48" s="26">
        <f t="shared" si="0"/>
        <v>254196</v>
      </c>
      <c r="I48" s="18">
        <v>930941</v>
      </c>
      <c r="J48" s="23">
        <f t="shared" si="2"/>
        <v>3.6622960235408897</v>
      </c>
      <c r="K48" s="26">
        <v>0</v>
      </c>
    </row>
    <row r="49" spans="1:11" ht="24.75" customHeight="1">
      <c r="A49" s="5">
        <v>706</v>
      </c>
      <c r="B49" s="5" t="s">
        <v>27</v>
      </c>
      <c r="C49" s="9" t="s">
        <v>134</v>
      </c>
      <c r="D49" s="26">
        <v>90000</v>
      </c>
      <c r="E49" s="26"/>
      <c r="F49" s="26">
        <v>0</v>
      </c>
      <c r="G49" s="26"/>
      <c r="H49" s="26">
        <f t="shared" si="0"/>
        <v>0</v>
      </c>
      <c r="I49" s="18">
        <v>90000</v>
      </c>
      <c r="J49" s="23" t="e">
        <f t="shared" si="2"/>
        <v>#DIV/0!</v>
      </c>
      <c r="K49" s="26">
        <v>0</v>
      </c>
    </row>
    <row r="50" spans="1:11" ht="17.25" customHeight="1" hidden="1">
      <c r="A50" s="5">
        <v>706</v>
      </c>
      <c r="B50" s="5" t="s">
        <v>70</v>
      </c>
      <c r="C50" s="9" t="s">
        <v>42</v>
      </c>
      <c r="D50" s="26">
        <v>70600</v>
      </c>
      <c r="E50" s="26"/>
      <c r="F50" s="26">
        <v>0</v>
      </c>
      <c r="G50" s="26">
        <v>-70600</v>
      </c>
      <c r="H50" s="26">
        <f t="shared" si="0"/>
        <v>-70600</v>
      </c>
      <c r="I50" s="18"/>
      <c r="J50" s="23">
        <f t="shared" si="2"/>
        <v>0</v>
      </c>
      <c r="K50" s="26">
        <v>0</v>
      </c>
    </row>
    <row r="51" spans="1:11" ht="25.5">
      <c r="A51" s="5">
        <v>706</v>
      </c>
      <c r="B51" s="5" t="s">
        <v>41</v>
      </c>
      <c r="C51" s="15" t="s">
        <v>133</v>
      </c>
      <c r="D51" s="26">
        <v>1300</v>
      </c>
      <c r="E51" s="26"/>
      <c r="F51" s="18">
        <v>52965.93</v>
      </c>
      <c r="G51" s="26">
        <v>70600</v>
      </c>
      <c r="H51" s="26">
        <f t="shared" si="0"/>
        <v>123565.93</v>
      </c>
      <c r="I51" s="18">
        <v>36600</v>
      </c>
      <c r="J51" s="23">
        <f t="shared" si="2"/>
        <v>0.2961981510599241</v>
      </c>
      <c r="K51" s="18">
        <v>52965.93</v>
      </c>
    </row>
    <row r="52" spans="1:11" s="21" customFormat="1" ht="13.5" customHeight="1">
      <c r="A52" s="8">
        <v>0</v>
      </c>
      <c r="B52" s="8" t="s">
        <v>28</v>
      </c>
      <c r="C52" s="2" t="s">
        <v>1</v>
      </c>
      <c r="D52" s="28">
        <v>0</v>
      </c>
      <c r="E52" s="28"/>
      <c r="F52" s="28">
        <f>F54</f>
        <v>0</v>
      </c>
      <c r="G52" s="28">
        <f>G53</f>
        <v>1010446</v>
      </c>
      <c r="H52" s="28">
        <f t="shared" si="0"/>
        <v>1010446</v>
      </c>
      <c r="I52" s="62">
        <v>84705</v>
      </c>
      <c r="J52" s="63">
        <f aca="true" t="shared" si="3" ref="J52:J60">I52/H52</f>
        <v>0.08382931893441115</v>
      </c>
      <c r="K52" s="28">
        <f>K54</f>
        <v>0</v>
      </c>
    </row>
    <row r="53" spans="1:11" ht="14.25" customHeight="1" hidden="1">
      <c r="A53" s="5">
        <v>0</v>
      </c>
      <c r="B53" s="5" t="s">
        <v>29</v>
      </c>
      <c r="C53" s="9" t="s">
        <v>30</v>
      </c>
      <c r="D53" s="26">
        <v>0</v>
      </c>
      <c r="E53" s="26">
        <v>1835500</v>
      </c>
      <c r="F53" s="26">
        <v>0</v>
      </c>
      <c r="G53" s="26">
        <v>1010446</v>
      </c>
      <c r="H53" s="26">
        <f t="shared" si="0"/>
        <v>1010446</v>
      </c>
      <c r="I53" s="18">
        <f>I52</f>
        <v>84705</v>
      </c>
      <c r="J53" s="23">
        <f t="shared" si="3"/>
        <v>0.08382931893441115</v>
      </c>
      <c r="K53" s="26">
        <v>0</v>
      </c>
    </row>
    <row r="54" spans="1:11" ht="51">
      <c r="A54" s="5"/>
      <c r="B54" s="5" t="s">
        <v>113</v>
      </c>
      <c r="C54" s="9" t="s">
        <v>132</v>
      </c>
      <c r="D54" s="26"/>
      <c r="E54" s="26"/>
      <c r="F54" s="26">
        <f>F56</f>
        <v>0</v>
      </c>
      <c r="G54" s="26"/>
      <c r="H54" s="26"/>
      <c r="I54" s="18"/>
      <c r="J54" s="23"/>
      <c r="K54" s="26">
        <f>K56</f>
        <v>0</v>
      </c>
    </row>
    <row r="55" spans="1:11" s="21" customFormat="1" ht="14.25" customHeight="1" hidden="1">
      <c r="A55" s="45">
        <v>706</v>
      </c>
      <c r="B55" s="45" t="s">
        <v>48</v>
      </c>
      <c r="C55" s="46" t="s">
        <v>46</v>
      </c>
      <c r="D55" s="47">
        <v>0</v>
      </c>
      <c r="E55" s="47">
        <v>0</v>
      </c>
      <c r="F55" s="47">
        <v>0</v>
      </c>
      <c r="G55" s="47"/>
      <c r="H55" s="47">
        <v>0</v>
      </c>
      <c r="I55" s="47">
        <f>I57</f>
        <v>-40835</v>
      </c>
      <c r="J55" s="48" t="e">
        <f t="shared" si="3"/>
        <v>#DIV/0!</v>
      </c>
      <c r="K55" s="47">
        <v>0</v>
      </c>
    </row>
    <row r="56" spans="1:11" s="54" customFormat="1" ht="14.25" customHeight="1">
      <c r="A56" s="55">
        <v>706</v>
      </c>
      <c r="B56" s="56">
        <v>20204999100000100</v>
      </c>
      <c r="C56" s="57" t="s">
        <v>127</v>
      </c>
      <c r="D56" s="53"/>
      <c r="E56" s="53"/>
      <c r="F56" s="58">
        <v>0</v>
      </c>
      <c r="G56" s="58"/>
      <c r="H56" s="58"/>
      <c r="I56" s="58"/>
      <c r="J56" s="59"/>
      <c r="K56" s="58">
        <v>0</v>
      </c>
    </row>
    <row r="57" spans="1:11" ht="12.75" customHeight="1" hidden="1">
      <c r="A57" s="5"/>
      <c r="B57" s="5" t="s">
        <v>47</v>
      </c>
      <c r="C57" s="12" t="s">
        <v>49</v>
      </c>
      <c r="D57" s="18">
        <v>0</v>
      </c>
      <c r="E57" s="18">
        <v>0</v>
      </c>
      <c r="F57" s="18">
        <v>0</v>
      </c>
      <c r="G57" s="18"/>
      <c r="H57" s="18">
        <v>0</v>
      </c>
      <c r="I57" s="19">
        <v>-40835</v>
      </c>
      <c r="J57" s="24" t="e">
        <f t="shared" si="3"/>
        <v>#DIV/0!</v>
      </c>
      <c r="K57" s="18">
        <v>0</v>
      </c>
    </row>
    <row r="58" spans="1:11" s="21" customFormat="1" ht="12" customHeight="1">
      <c r="A58" s="8"/>
      <c r="B58" s="8" t="s">
        <v>31</v>
      </c>
      <c r="C58" s="2" t="s">
        <v>32</v>
      </c>
      <c r="D58" s="28" t="e">
        <f>D5</f>
        <v>#REF!</v>
      </c>
      <c r="E58" s="28">
        <v>0</v>
      </c>
      <c r="F58" s="19">
        <f>F5</f>
        <v>997885.3</v>
      </c>
      <c r="G58" s="19"/>
      <c r="H58" s="19">
        <f>G58+F58</f>
        <v>997885.3</v>
      </c>
      <c r="I58" s="19"/>
      <c r="J58" s="19">
        <f t="shared" si="3"/>
        <v>0</v>
      </c>
      <c r="K58" s="19">
        <f>K5</f>
        <v>997885.3</v>
      </c>
    </row>
    <row r="59" spans="1:11" ht="16.5" customHeight="1">
      <c r="A59" s="8"/>
      <c r="B59" s="8"/>
      <c r="C59" s="2" t="s">
        <v>33</v>
      </c>
      <c r="D59" s="28" t="e">
        <f>D44+D41+#REF!+D31+D28+D19+D6</f>
        <v>#REF!</v>
      </c>
      <c r="E59" s="28">
        <f>E58+E44</f>
        <v>4135500</v>
      </c>
      <c r="F59" s="19">
        <f>F55+F44+F5</f>
        <v>4978051.23</v>
      </c>
      <c r="G59" s="19" t="e">
        <f>G55+G44+G5</f>
        <v>#REF!</v>
      </c>
      <c r="H59" s="19" t="e">
        <f>H55+H44+H5</f>
        <v>#REF!</v>
      </c>
      <c r="I59" s="19" t="e">
        <f>I55+I44+I5</f>
        <v>#REF!</v>
      </c>
      <c r="J59" s="19" t="e">
        <f t="shared" si="3"/>
        <v>#REF!</v>
      </c>
      <c r="K59" s="19">
        <f>K55+K44+K5</f>
        <v>4846251.23</v>
      </c>
    </row>
    <row r="60" spans="1:11" ht="15" customHeight="1">
      <c r="A60" s="5"/>
      <c r="B60" s="5"/>
      <c r="C60" s="9" t="s">
        <v>92</v>
      </c>
      <c r="D60" s="39">
        <v>0</v>
      </c>
      <c r="E60" s="39"/>
      <c r="F60" s="26">
        <f>E60+D60</f>
        <v>0</v>
      </c>
      <c r="G60" s="39"/>
      <c r="H60" s="26">
        <v>0</v>
      </c>
      <c r="I60" s="18"/>
      <c r="J60" s="24" t="e">
        <f t="shared" si="3"/>
        <v>#DIV/0!</v>
      </c>
      <c r="K60" s="26">
        <v>0</v>
      </c>
    </row>
  </sheetData>
  <sheetProtection/>
  <mergeCells count="4">
    <mergeCell ref="A4:B4"/>
    <mergeCell ref="A3:D3"/>
    <mergeCell ref="A1:D1"/>
    <mergeCell ref="A2:D2"/>
  </mergeCells>
  <printOptions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Детский сад</cp:lastModifiedBy>
  <cp:lastPrinted>2015-12-25T06:00:31Z</cp:lastPrinted>
  <dcterms:created xsi:type="dcterms:W3CDTF">1996-10-08T23:32:33Z</dcterms:created>
  <dcterms:modified xsi:type="dcterms:W3CDTF">2015-12-29T09:05:00Z</dcterms:modified>
  <cp:category/>
  <cp:version/>
  <cp:contentType/>
  <cp:contentStatus/>
</cp:coreProperties>
</file>